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1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<sst xmlns="http://schemas.openxmlformats.org/spreadsheetml/2006/main" count="392" uniqueCount="90">
  <si>
    <t>1.</t>
  </si>
  <si>
    <t>2.</t>
  </si>
  <si>
    <t>3.</t>
  </si>
  <si>
    <t>проведение работ по дератизации, дезинсекции</t>
  </si>
  <si>
    <t>техническое обслуживание и ремонт внутридомового электрооборудования</t>
  </si>
  <si>
    <t xml:space="preserve">    в домах с         газовыми плитами</t>
  </si>
  <si>
    <t>сбор и вывоз мусора</t>
  </si>
  <si>
    <t>сбор и вывоз жидко-бытовых отходов</t>
  </si>
  <si>
    <t>"О стоимости жилищно-коммунальных услуг для населения Ленинского муниципального района"</t>
  </si>
  <si>
    <t>1.2.</t>
  </si>
  <si>
    <t>2.2.</t>
  </si>
  <si>
    <t>3.2.</t>
  </si>
  <si>
    <t>4.2.</t>
  </si>
  <si>
    <t>5.2.</t>
  </si>
  <si>
    <t>6.2.</t>
  </si>
  <si>
    <t>4.</t>
  </si>
  <si>
    <t>5.</t>
  </si>
  <si>
    <t>6.</t>
  </si>
  <si>
    <t>7.</t>
  </si>
  <si>
    <t>8.</t>
  </si>
  <si>
    <t>9.</t>
  </si>
  <si>
    <t>10.</t>
  </si>
  <si>
    <t>в домах с газовыми плитами</t>
  </si>
  <si>
    <t>в домах с электрическими плитами</t>
  </si>
  <si>
    <r>
      <t>свх. им. Ленина:</t>
    </r>
    <r>
      <rPr>
        <sz val="10"/>
        <rFont val="Arial"/>
        <family val="2"/>
      </rPr>
      <t xml:space="preserve"> Центральная усадьба,  д.1, 2, 3, 4, 5, 6, 7, 8, 9, 10, 11</t>
    </r>
    <r>
      <rPr>
        <b/>
        <sz val="12"/>
        <rFont val="Arial"/>
        <family val="2"/>
      </rPr>
      <t xml:space="preserve">. </t>
    </r>
    <r>
      <rPr>
        <b/>
        <sz val="10"/>
        <rFont val="Arial"/>
        <family val="2"/>
      </rPr>
      <t>23 км Каширского шоссе:</t>
    </r>
    <r>
      <rPr>
        <sz val="10"/>
        <rFont val="Arial"/>
        <family val="2"/>
      </rPr>
      <t xml:space="preserve"> д.1</t>
    </r>
    <r>
      <rPr>
        <b/>
        <sz val="12"/>
        <rFont val="Arial"/>
        <family val="2"/>
      </rPr>
      <t>. д.</t>
    </r>
    <r>
      <rPr>
        <b/>
        <sz val="10"/>
        <rFont val="Arial"/>
        <family val="2"/>
      </rPr>
      <t xml:space="preserve">Мисайлово: </t>
    </r>
    <r>
      <rPr>
        <sz val="10"/>
        <rFont val="Arial"/>
        <family val="2"/>
      </rPr>
      <t xml:space="preserve"> д.1</t>
    </r>
    <r>
      <rPr>
        <b/>
        <sz val="12"/>
        <rFont val="Arial"/>
        <family val="2"/>
      </rPr>
      <t>. с.</t>
    </r>
    <r>
      <rPr>
        <b/>
        <sz val="10"/>
        <rFont val="Arial"/>
        <family val="2"/>
      </rPr>
      <t>Молоково:</t>
    </r>
    <r>
      <rPr>
        <sz val="10"/>
        <rFont val="Arial"/>
        <family val="2"/>
      </rPr>
      <t xml:space="preserve"> Школьная ул  д.7, 8, 9, 10, 11, 12</t>
    </r>
    <r>
      <rPr>
        <b/>
        <sz val="12"/>
        <rFont val="Arial"/>
        <family val="2"/>
      </rPr>
      <t>. с.</t>
    </r>
    <r>
      <rPr>
        <b/>
        <sz val="10"/>
        <rFont val="Arial"/>
        <family val="2"/>
      </rPr>
      <t>Остров:</t>
    </r>
    <r>
      <rPr>
        <sz val="10"/>
        <rFont val="Arial"/>
        <family val="2"/>
      </rPr>
      <t xml:space="preserve">  д.1, 2, 3, 4, 5, 6</t>
    </r>
    <r>
      <rPr>
        <b/>
        <sz val="12"/>
        <rFont val="Arial"/>
        <family val="2"/>
      </rPr>
      <t>. п.</t>
    </r>
    <r>
      <rPr>
        <b/>
        <sz val="10"/>
        <rFont val="Arial"/>
        <family val="2"/>
      </rPr>
      <t>Газопровод:</t>
    </r>
    <r>
      <rPr>
        <sz val="10"/>
        <rFont val="Arial"/>
        <family val="2"/>
      </rPr>
      <t xml:space="preserve">  д.1, 2, 3, 6, 7, 8, 9, 10, 11, 12, 14</t>
    </r>
  </si>
  <si>
    <r>
      <t>г.Видное:</t>
    </r>
    <r>
      <rPr>
        <sz val="10"/>
        <rFont val="Arial"/>
        <family val="2"/>
      </rPr>
      <t xml:space="preserve"> Садовая ул  д.13. </t>
    </r>
    <r>
      <rPr>
        <b/>
        <sz val="10"/>
        <rFont val="Arial"/>
        <family val="2"/>
      </rPr>
      <t>д.Суханов</t>
    </r>
    <r>
      <rPr>
        <sz val="10"/>
        <rFont val="Arial"/>
        <family val="2"/>
      </rPr>
      <t xml:space="preserve">о: д.3, 6, 14. </t>
    </r>
    <r>
      <rPr>
        <b/>
        <sz val="10"/>
        <rFont val="Arial"/>
        <family val="2"/>
      </rPr>
      <t>с.Молоково:</t>
    </r>
    <r>
      <rPr>
        <sz val="10"/>
        <rFont val="Arial"/>
        <family val="2"/>
      </rPr>
      <t xml:space="preserve"> Школьная ул   д.2, 3</t>
    </r>
  </si>
  <si>
    <r>
      <t>г.Видное:</t>
    </r>
    <r>
      <rPr>
        <sz val="10"/>
        <rFont val="Arial"/>
        <family val="2"/>
      </rPr>
      <t xml:space="preserve"> Вокзальная ул  д.21, 28, 32/6, 40, 48, 50; Набережная 1-я ул  д.2, 10; Ольгинская ул  д.8, 47, 49; Тинькова ул  д.30. </t>
    </r>
    <r>
      <rPr>
        <b/>
        <sz val="10"/>
        <rFont val="Arial"/>
        <family val="2"/>
      </rPr>
      <t>п.Переделкино:</t>
    </r>
    <r>
      <rPr>
        <sz val="10"/>
        <rFont val="Arial"/>
        <family val="2"/>
      </rPr>
      <t xml:space="preserve"> Вишневского ул  д.1. </t>
    </r>
    <r>
      <rPr>
        <b/>
        <sz val="10"/>
        <rFont val="Arial"/>
        <family val="2"/>
      </rPr>
      <t>ст.Внуково:</t>
    </r>
    <r>
      <rPr>
        <sz val="10"/>
        <rFont val="Arial"/>
        <family val="2"/>
      </rPr>
      <t xml:space="preserve">  Железнодорожная ул  д.3, 4, 5, 6, 7, 8, 9, 10, 11, 12, 13, 14, 15</t>
    </r>
  </si>
  <si>
    <r>
      <t xml:space="preserve"> г.Видное: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Павловская ул 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д.24 /2</t>
    </r>
    <r>
      <rPr>
        <b/>
        <sz val="12"/>
        <rFont val="Arial"/>
        <family val="2"/>
      </rPr>
      <t xml:space="preserve">, </t>
    </r>
    <r>
      <rPr>
        <sz val="10"/>
        <rFont val="Arial"/>
        <family val="2"/>
      </rPr>
      <t>Школьный проезд д.3</t>
    </r>
    <r>
      <rPr>
        <b/>
        <sz val="12"/>
        <rFont val="Arial"/>
        <family val="2"/>
      </rPr>
      <t>. д.</t>
    </r>
    <r>
      <rPr>
        <b/>
        <sz val="10"/>
        <rFont val="Arial"/>
        <family val="2"/>
      </rPr>
      <t>Мисайлово:</t>
    </r>
    <r>
      <rPr>
        <sz val="10"/>
        <rFont val="Arial"/>
        <family val="2"/>
      </rPr>
      <t xml:space="preserve"> д.137.</t>
    </r>
  </si>
  <si>
    <t>по услугам:</t>
  </si>
  <si>
    <r>
      <t>коттеджного типа</t>
    </r>
    <r>
      <rPr>
        <b/>
        <sz val="11"/>
        <rFont val="Arial"/>
        <family val="2"/>
      </rPr>
      <t>**</t>
    </r>
    <r>
      <rPr>
        <b/>
        <sz val="11"/>
        <rFont val="Arial"/>
        <family val="2"/>
      </rPr>
      <t>, в т.ч.:</t>
    </r>
  </si>
  <si>
    <r>
      <t xml:space="preserve">Плата за жилое помещение в 2006г.,             </t>
    </r>
    <r>
      <rPr>
        <sz val="10"/>
        <rFont val="Arial"/>
        <family val="0"/>
      </rPr>
      <t xml:space="preserve"> руб./кв.м в мес.</t>
    </r>
  </si>
  <si>
    <r>
      <t>дома с газовыми плитами</t>
    </r>
    <r>
      <rPr>
        <sz val="10"/>
        <rFont val="Arial"/>
        <family val="0"/>
      </rPr>
      <t xml:space="preserve">: </t>
    </r>
    <r>
      <rPr>
        <b/>
        <sz val="10"/>
        <rFont val="Arial"/>
        <family val="2"/>
      </rPr>
      <t>п.Газопровод</t>
    </r>
    <r>
      <rPr>
        <sz val="10"/>
        <rFont val="Arial"/>
        <family val="0"/>
      </rPr>
      <t>,  д.18 к. 1, к.2, к.3</t>
    </r>
  </si>
  <si>
    <r>
      <t>с электрическими плитами</t>
    </r>
    <r>
      <rPr>
        <i/>
        <sz val="10"/>
        <rFont val="Arial"/>
        <family val="2"/>
      </rPr>
      <t>, в т.ч. по услугам:</t>
    </r>
  </si>
  <si>
    <r>
      <t>дома с газовыми плитами</t>
    </r>
    <r>
      <rPr>
        <sz val="10"/>
        <rFont val="Arial"/>
        <family val="0"/>
      </rPr>
      <t xml:space="preserve">: </t>
    </r>
    <r>
      <rPr>
        <b/>
        <sz val="10"/>
        <rFont val="Arial"/>
        <family val="2"/>
      </rPr>
      <t>п.Воскресенское</t>
    </r>
    <r>
      <rPr>
        <sz val="10"/>
        <rFont val="Arial"/>
        <family val="0"/>
      </rPr>
      <t xml:space="preserve">  д.34</t>
    </r>
  </si>
  <si>
    <r>
      <t>дома с электрическими плитами</t>
    </r>
    <r>
      <rPr>
        <sz val="10"/>
        <rFont val="Arial"/>
        <family val="0"/>
      </rPr>
      <t xml:space="preserve">: </t>
    </r>
    <r>
      <rPr>
        <b/>
        <sz val="10"/>
        <rFont val="Arial"/>
        <family val="2"/>
      </rPr>
      <t xml:space="preserve">г.Видное:  </t>
    </r>
    <r>
      <rPr>
        <sz val="10"/>
        <rFont val="Arial"/>
        <family val="0"/>
      </rPr>
      <t>Ленинского комсомола пр-кт  д.7/1</t>
    </r>
  </si>
  <si>
    <r>
      <t>дома с газовыми плитами</t>
    </r>
    <r>
      <rPr>
        <sz val="10"/>
        <rFont val="Arial"/>
        <family val="0"/>
      </rPr>
      <t xml:space="preserve">: </t>
    </r>
    <r>
      <rPr>
        <b/>
        <sz val="10"/>
        <rFont val="Arial"/>
        <family val="2"/>
      </rPr>
      <t>п.Володарского</t>
    </r>
    <r>
      <rPr>
        <sz val="10"/>
        <rFont val="Arial"/>
        <family val="0"/>
      </rPr>
      <t xml:space="preserve"> : Зеленая ул   д.38. </t>
    </r>
    <r>
      <rPr>
        <b/>
        <sz val="10"/>
        <rFont val="Arial"/>
        <family val="2"/>
      </rPr>
      <t>п.Воскресенское</t>
    </r>
    <r>
      <rPr>
        <sz val="10"/>
        <rFont val="Arial"/>
        <family val="0"/>
      </rPr>
      <t xml:space="preserve"> :  д.30, 31, 32, 35, 36, 38, 39. </t>
    </r>
    <r>
      <rPr>
        <b/>
        <sz val="10"/>
        <rFont val="Arial"/>
        <family val="2"/>
      </rPr>
      <t>п.Коммунарка</t>
    </r>
    <r>
      <rPr>
        <sz val="10"/>
        <rFont val="Arial"/>
        <family val="0"/>
      </rPr>
      <t xml:space="preserve"> :  д.7, 8, 11, 13, 14, 15, 16. </t>
    </r>
    <r>
      <rPr>
        <b/>
        <sz val="10"/>
        <rFont val="Arial"/>
        <family val="2"/>
      </rPr>
      <t>д.Яковлево</t>
    </r>
    <r>
      <rPr>
        <sz val="10"/>
        <rFont val="Arial"/>
        <family val="0"/>
      </rPr>
      <t xml:space="preserve"> :  д.1, 2, 3. </t>
    </r>
    <r>
      <rPr>
        <b/>
        <sz val="10"/>
        <rFont val="Arial"/>
        <family val="2"/>
      </rPr>
      <t>п.Газопровод</t>
    </r>
    <r>
      <rPr>
        <sz val="10"/>
        <rFont val="Arial"/>
        <family val="0"/>
      </rPr>
      <t xml:space="preserve"> : д.15, 16, 17.</t>
    </r>
  </si>
  <si>
    <r>
      <t>дома с электрическими плитами</t>
    </r>
    <r>
      <rPr>
        <sz val="10"/>
        <rFont val="Arial"/>
        <family val="0"/>
      </rPr>
      <t xml:space="preserve">: </t>
    </r>
    <r>
      <rPr>
        <b/>
        <sz val="10"/>
        <rFont val="Arial"/>
        <family val="2"/>
      </rPr>
      <t>п.Мосрентген</t>
    </r>
    <r>
      <rPr>
        <sz val="10"/>
        <rFont val="Arial"/>
        <family val="0"/>
      </rPr>
      <t xml:space="preserve"> : Музыкальный проезд  д.2. </t>
    </r>
    <r>
      <rPr>
        <b/>
        <sz val="10"/>
        <rFont val="Arial"/>
        <family val="2"/>
      </rPr>
      <t>п.Коммунарка</t>
    </r>
    <r>
      <rPr>
        <sz val="10"/>
        <rFont val="Arial"/>
        <family val="0"/>
      </rPr>
      <t xml:space="preserve"> :  д.17, 19, 22.</t>
    </r>
  </si>
  <si>
    <r>
      <t>дома с газовыми плитами</t>
    </r>
    <r>
      <rPr>
        <sz val="10"/>
        <rFont val="Arial"/>
        <family val="0"/>
      </rPr>
      <t xml:space="preserve">: </t>
    </r>
    <r>
      <rPr>
        <b/>
        <sz val="10"/>
        <rFont val="Arial"/>
        <family val="2"/>
      </rPr>
      <t>г.Видное</t>
    </r>
    <r>
      <rPr>
        <sz val="10"/>
        <rFont val="Arial"/>
        <family val="0"/>
      </rPr>
      <t xml:space="preserve"> : Петровский проезд  д.16, 18, 20, 22, 24, 26, 27.</t>
    </r>
  </si>
  <si>
    <r>
      <t>дома с электрическими плитами</t>
    </r>
    <r>
      <rPr>
        <sz val="10"/>
        <rFont val="Arial"/>
        <family val="0"/>
      </rPr>
      <t xml:space="preserve">: </t>
    </r>
    <r>
      <rPr>
        <b/>
        <sz val="10"/>
        <rFont val="Arial"/>
        <family val="2"/>
      </rPr>
      <t>п.Горки Ленинские</t>
    </r>
    <r>
      <rPr>
        <sz val="10"/>
        <rFont val="Arial"/>
        <family val="0"/>
      </rPr>
      <t xml:space="preserve"> :  Северный проезд д.1 к. 1</t>
    </r>
  </si>
  <si>
    <t>техническое обслуживание оборудования и конструктивных элементов многоквартирных домов</t>
  </si>
  <si>
    <t xml:space="preserve">санитарное содержание мест общего пользования (уборщицы) </t>
  </si>
  <si>
    <t>обслуживание придомовой территории и контейнерных площадок (дворники)</t>
  </si>
  <si>
    <t xml:space="preserve">содержание мусоропроводов </t>
  </si>
  <si>
    <t xml:space="preserve">содержание лифтового хозяйства </t>
  </si>
  <si>
    <t xml:space="preserve">текущий ремонт общего имущества многоквартирного дома </t>
  </si>
  <si>
    <t xml:space="preserve">услуги и работы по управлению многоквартирным домом </t>
  </si>
  <si>
    <t>техническое обслуживание и ремонт ВДГО</t>
  </si>
  <si>
    <t>обслуживание и ремонт систем противопожарной автоматики и дымоудаления;</t>
  </si>
  <si>
    <t>освещение мест общего пользования</t>
  </si>
  <si>
    <t>№ п/п</t>
  </si>
  <si>
    <t>обслуживание и ремонт систем противопожарной автоматики и дымоудаления</t>
  </si>
  <si>
    <t>*</t>
  </si>
  <si>
    <t>техническое обслуживание инженерного оборудования и конструктивных элементов многоквартирных домов</t>
  </si>
  <si>
    <t xml:space="preserve">санитарное содержание мест общего пользования в многоквартирных домах(уборщицы) </t>
  </si>
  <si>
    <t>техническое обслуживание и ремонт электроплит</t>
  </si>
  <si>
    <t>сбор и вывоз ТБО</t>
  </si>
  <si>
    <t>Виды благоустройства многоквартирного дома</t>
  </si>
  <si>
    <r>
      <t>дома с электрическими плитами</t>
    </r>
    <r>
      <rPr>
        <sz val="10"/>
        <rFont val="Arial"/>
        <family val="0"/>
      </rPr>
      <t xml:space="preserve">: </t>
    </r>
    <r>
      <rPr>
        <b/>
        <sz val="10"/>
        <rFont val="Arial"/>
        <family val="2"/>
      </rPr>
      <t>г.Видное:</t>
    </r>
    <r>
      <rPr>
        <sz val="10"/>
        <rFont val="Arial"/>
        <family val="0"/>
      </rPr>
      <t xml:space="preserve"> Жуковский проезд  д.3, 4, 5, 7, 9, 14; Ленинского комсомола пр-кт   д.2/1, 2/2, 2/3, 5, 7/2, 9/1, 9/2, 11/1, 11/2, 13, 15/1, 15/2, 17/1, 17/2, 19/1, 19/ 2, 46; Советская ул  д.34 к. 1, к.2; Лемешко ул  д.8 к. 1, к.</t>
    </r>
  </si>
  <si>
    <r>
      <t>дома с газовыми плитами</t>
    </r>
    <r>
      <rPr>
        <sz val="10"/>
        <rFont val="Arial"/>
        <family val="0"/>
      </rPr>
      <t xml:space="preserve">: </t>
    </r>
    <r>
      <rPr>
        <b/>
        <sz val="10"/>
        <rFont val="Arial"/>
        <family val="2"/>
      </rPr>
      <t>г.Видное</t>
    </r>
    <r>
      <rPr>
        <sz val="10"/>
        <rFont val="Arial"/>
        <family val="0"/>
      </rPr>
      <t>: Жуковский проезд  д.1; Ленинского комсомола пр-кт  д.3, 32/56, 35, 37, 39, 48, 70, 72, 74; Советская ул  д.28, 44, 2А, 6А, 19А, 2 Б; Советский проезд  д.1, 3, 5, 7, 9, 11, 13, 15; Школьная ул  д.82, 55, 79, 87; Заводская</t>
    </r>
  </si>
  <si>
    <r>
      <t>дома с электрическими плитами</t>
    </r>
    <r>
      <rPr>
        <sz val="10"/>
        <rFont val="Arial"/>
        <family val="0"/>
      </rPr>
      <t xml:space="preserve">: </t>
    </r>
    <r>
      <rPr>
        <b/>
        <sz val="10"/>
        <rFont val="Arial"/>
        <family val="2"/>
      </rPr>
      <t>г.Видное</t>
    </r>
    <r>
      <rPr>
        <sz val="10"/>
        <rFont val="Arial"/>
        <family val="0"/>
      </rPr>
      <t xml:space="preserve">: Жуковский проезд  д.11, 13; Ленинского комсомола пр-кт  д.23 /1, 23/2; Лемешко ул  д.12, 14, 16, 18; мкр. Солнечный  д.1, 2, 3, 4, 5, 6. </t>
    </r>
    <r>
      <rPr>
        <b/>
        <sz val="10"/>
        <rFont val="Arial"/>
        <family val="2"/>
      </rPr>
      <t>п.Володарского</t>
    </r>
    <r>
      <rPr>
        <sz val="10"/>
        <rFont val="Arial"/>
        <family val="0"/>
      </rPr>
      <t xml:space="preserve">:  Центральная ул   д.25 /1, 25/2. </t>
    </r>
    <r>
      <rPr>
        <b/>
        <sz val="10"/>
        <rFont val="Arial"/>
        <family val="2"/>
      </rPr>
      <t>п.Развилка</t>
    </r>
    <r>
      <rPr>
        <sz val="10"/>
        <rFont val="Arial"/>
        <family val="0"/>
      </rPr>
      <t xml:space="preserve">:  д.30. </t>
    </r>
    <r>
      <rPr>
        <b/>
        <sz val="10"/>
        <rFont val="Arial"/>
        <family val="2"/>
      </rPr>
      <t>п.Мосрент</t>
    </r>
  </si>
  <si>
    <r>
      <t>дома с газовыми плитами</t>
    </r>
    <r>
      <rPr>
        <sz val="10"/>
        <rFont val="Arial"/>
        <family val="0"/>
      </rPr>
      <t xml:space="preserve">: </t>
    </r>
    <r>
      <rPr>
        <b/>
        <sz val="10"/>
        <rFont val="Arial"/>
        <family val="2"/>
      </rPr>
      <t>г.Видное</t>
    </r>
    <r>
      <rPr>
        <sz val="10"/>
        <rFont val="Arial"/>
        <family val="0"/>
      </rPr>
      <t xml:space="preserve"> : Ленинского комсомола пр-кт   д. 6, 8, 10, 12, 14, 16, 18, 20, 24, 26, 28, 34, 36, 38, 40, 42, 52, 54, 56, 58, 60, 62 ,64, 66, 68; Советская ул  д. 2, 3, 4, 5, 6, 8, 9, 10, 11, 12, 14, 15, 17, 18, 20, 21/22, 22, 26, 30, </t>
    </r>
  </si>
  <si>
    <r>
      <t>п.Горки Ленинские:</t>
    </r>
    <r>
      <rPr>
        <sz val="10"/>
        <rFont val="Arial"/>
        <family val="2"/>
      </rPr>
      <t xml:space="preserve"> Новое ш  д.80, 81, 82, 83, 88,  89, 90, 91, 92, 93, 94, 96; Южный проезд  д.1, 3, 5, 7. </t>
    </r>
    <r>
      <rPr>
        <b/>
        <sz val="10"/>
        <rFont val="Arial"/>
        <family val="2"/>
      </rPr>
      <t xml:space="preserve">д.Суханово:  </t>
    </r>
    <r>
      <rPr>
        <sz val="10"/>
        <rFont val="Arial"/>
        <family val="2"/>
      </rPr>
      <t xml:space="preserve">д.18. </t>
    </r>
    <r>
      <rPr>
        <b/>
        <sz val="10"/>
        <rFont val="Arial"/>
        <family val="2"/>
      </rPr>
      <t>п.Володарского:</t>
    </r>
    <r>
      <rPr>
        <sz val="10"/>
        <rFont val="Arial"/>
        <family val="2"/>
      </rPr>
      <t xml:space="preserve"> Зеленая ул   д.1, 2, 9, 31, 32, 33, 34, 35, 36, 37; Текстильная ул  д.3, 4, 5; Центральная ул.  д.7, 8. </t>
    </r>
    <r>
      <rPr>
        <b/>
        <sz val="10"/>
        <rFont val="Arial"/>
        <family val="2"/>
      </rPr>
      <t>п.Развилк</t>
    </r>
  </si>
  <si>
    <r>
      <t>дома с электрическими плитами</t>
    </r>
    <r>
      <rPr>
        <sz val="10"/>
        <rFont val="Arial"/>
        <family val="0"/>
      </rPr>
      <t>:</t>
    </r>
    <r>
      <rPr>
        <b/>
        <sz val="10"/>
        <rFont val="Arial"/>
        <family val="2"/>
      </rPr>
      <t>г.Видное:</t>
    </r>
    <r>
      <rPr>
        <sz val="10"/>
        <rFont val="Arial"/>
        <family val="0"/>
      </rPr>
      <t xml:space="preserve"> Центральная ул  д.12 Б, 12В, 13В; Черняховского ул д.2. </t>
    </r>
    <r>
      <rPr>
        <b/>
        <sz val="10"/>
        <rFont val="Arial"/>
        <family val="2"/>
      </rPr>
      <t>п.Горки Ленинские:</t>
    </r>
    <r>
      <rPr>
        <sz val="10"/>
        <rFont val="Arial"/>
        <family val="0"/>
      </rPr>
      <t xml:space="preserve"> Северный проезд  д.4, 6, 8, 10, 12, 14, 16. </t>
    </r>
    <r>
      <rPr>
        <b/>
        <sz val="10"/>
        <rFont val="Arial"/>
        <family val="2"/>
      </rPr>
      <t>свх. им. Ленина:</t>
    </r>
    <r>
      <rPr>
        <sz val="10"/>
        <rFont val="Arial"/>
        <family val="0"/>
      </rPr>
      <t xml:space="preserve"> Центральная усадьба  д.17 /1.</t>
    </r>
    <r>
      <rPr>
        <b/>
        <sz val="10"/>
        <rFont val="Arial"/>
        <family val="2"/>
      </rPr>
      <t xml:space="preserve"> с.Молоково:</t>
    </r>
    <r>
      <rPr>
        <sz val="10"/>
        <rFont val="Arial"/>
        <family val="0"/>
      </rPr>
      <t xml:space="preserve"> Школьная ул  д.169 В.</t>
    </r>
    <r>
      <rPr>
        <b/>
        <sz val="10"/>
        <rFont val="Arial"/>
        <family val="2"/>
      </rPr>
      <t xml:space="preserve"> п.Газопровод:</t>
    </r>
    <r>
      <rPr>
        <sz val="10"/>
        <rFont val="Arial"/>
        <family val="0"/>
      </rPr>
      <t xml:space="preserve"> д</t>
    </r>
  </si>
  <si>
    <r>
      <t>г.Видное:</t>
    </r>
    <r>
      <rPr>
        <sz val="10"/>
        <rFont val="Arial"/>
        <family val="2"/>
      </rPr>
      <t xml:space="preserve"> Зеленый пер  д.1, 2, 3, 4, 5, 7; Клубный пер  д.3, 5; Лемешко ул  д.1, 2, 3, 4, 6, 7, 9, 11, 13, 27; Медицинская ул  д.2, 4, 5, 6, 7, 8, 9, 10; Прудный пер д.1, 3; Садовая ул  д.2, 3, 4, 5, 6, 12, 14, 15, 16, 17, 18, 19, 20, 21, 23, 25, 26, 27, </t>
    </r>
  </si>
  <si>
    <t>г.Видное, ул. Софийская 12Е</t>
  </si>
  <si>
    <t>вывоз ЖБО</t>
  </si>
  <si>
    <t>электроэнергия освещение мест общего пользования</t>
  </si>
  <si>
    <t>освещение мест общего пользования (электрики)</t>
  </si>
  <si>
    <t>электроэнергия лифты</t>
  </si>
  <si>
    <t>Сервис Лифт</t>
  </si>
  <si>
    <t>Лифтек</t>
  </si>
  <si>
    <t>Обслуживание лифтов (УК ЖКХ) лифтеры</t>
  </si>
  <si>
    <t>Обслуживание лифтов (УК ЖКХ) СервисЛифт</t>
  </si>
  <si>
    <t>Обслуживание лифтов (УК ЖКХ) Лифтек</t>
  </si>
  <si>
    <t>Структура платы за содержание и текущий ремонт общего имущества в многоквартирном доме, установленная с 01.01.2011г. за 1 кв.м. общей площади жилого помещения в месяц</t>
  </si>
  <si>
    <r>
      <t xml:space="preserve">  Плата за жилое помещение в 2011г.,        </t>
    </r>
    <r>
      <rPr>
        <sz val="10"/>
        <rFont val="Arial"/>
        <family val="0"/>
      </rPr>
      <t>руб./кв.м в месяц</t>
    </r>
  </si>
  <si>
    <t>дератизация , дезинсекция</t>
  </si>
  <si>
    <t>ВДГО</t>
  </si>
  <si>
    <t>дымоходы</t>
  </si>
  <si>
    <t>жилые дома  с лифтом, мусоропроводом, противопожарной системой, в т.ч.:</t>
  </si>
  <si>
    <t>жилые дома с лифтом, мусоропроводом, без противопожарной системы, в т.ч.:</t>
  </si>
  <si>
    <t>жилые дома с лифтом, без мусоропровода, с противопожарной системой, в т.ч.:</t>
  </si>
  <si>
    <t>жилые дома с лифтом, без мусоропровода и противопожарной системы, в т.ч.:</t>
  </si>
  <si>
    <t>жилые дома без лифта, с мусоропроводом, в т.ч.:</t>
  </si>
  <si>
    <t>жилые дома без лифта и мусоропровода, в т.ч.:</t>
  </si>
  <si>
    <t>жилые дома без лифта,мусоропровода и без уборки мест общего пользования, в т.ч.:</t>
  </si>
  <si>
    <t>жилые дома коттеджного типа, в т.ч.:</t>
  </si>
  <si>
    <t>жилые дома без лифта,мусоропровода и без канализации, в т.ч.:</t>
  </si>
  <si>
    <t xml:space="preserve">Решение Совета Депутатов от 15.12.2010г. №5/54      </t>
  </si>
  <si>
    <t>техническое обслуживание и ремонт внутридомового газового оборудования (ВДГО), дымоходов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</si>
</sst>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"/>
    <numFmt numFmtId="191" formatCode="#,##0.000"/>
  </numFmts>
  <fonts count="4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wrapText="1"/>
    </xf>
    <xf numFmtId="2" fontId="1" fillId="34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2" fontId="0" fillId="0" borderId="1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10" xfId="0" applyNumberFormat="1" applyFont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/>
    </xf>
    <xf numFmtId="4" fontId="0" fillId="34" borderId="10" xfId="0" applyNumberFormat="1" applyFont="1" applyFill="1" applyBorder="1" applyAlignment="1">
      <alignment horizontal="center"/>
    </xf>
    <xf numFmtId="4" fontId="0" fillId="0" borderId="0" xfId="0" applyNumberFormat="1" applyFont="1" applyBorder="1" applyAlignment="1">
      <alignment/>
    </xf>
    <xf numFmtId="10" fontId="0" fillId="0" borderId="0" xfId="0" applyNumberFormat="1" applyFont="1" applyAlignment="1">
      <alignment/>
    </xf>
    <xf numFmtId="0" fontId="1" fillId="35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left" wrapText="1"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4" fillId="33" borderId="14" xfId="0" applyFont="1" applyFill="1" applyBorder="1" applyAlignment="1">
      <alignment horizontal="left" wrapText="1"/>
    </xf>
    <xf numFmtId="0" fontId="1" fillId="33" borderId="16" xfId="0" applyFont="1" applyFill="1" applyBorder="1" applyAlignment="1">
      <alignment horizontal="left" wrapText="1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0" fillId="0" borderId="16" xfId="0" applyBorder="1" applyAlignment="1">
      <alignment/>
    </xf>
    <xf numFmtId="0" fontId="0" fillId="0" borderId="16" xfId="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4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36" borderId="16" xfId="0" applyFont="1" applyFill="1" applyBorder="1" applyAlignment="1">
      <alignment horizontal="center"/>
    </xf>
    <xf numFmtId="0" fontId="0" fillId="36" borderId="17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36" borderId="16" xfId="0" applyFont="1" applyFill="1" applyBorder="1" applyAlignment="1">
      <alignment horizontal="center" vertical="center" wrapText="1"/>
    </xf>
    <xf numFmtId="0" fontId="0" fillId="36" borderId="17" xfId="0" applyFont="1" applyFill="1" applyBorder="1" applyAlignment="1">
      <alignment horizontal="center" vertical="center" wrapText="1"/>
    </xf>
    <xf numFmtId="0" fontId="1" fillId="36" borderId="16" xfId="0" applyFont="1" applyFill="1" applyBorder="1" applyAlignment="1">
      <alignment horizontal="center" wrapText="1"/>
    </xf>
    <xf numFmtId="0" fontId="1" fillId="36" borderId="17" xfId="0" applyFont="1" applyFill="1" applyBorder="1" applyAlignment="1">
      <alignment horizontal="center" wrapText="1"/>
    </xf>
    <xf numFmtId="0" fontId="0" fillId="36" borderId="16" xfId="0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4" fillId="36" borderId="16" xfId="0" applyFont="1" applyFill="1" applyBorder="1" applyAlignment="1">
      <alignment horizontal="center"/>
    </xf>
    <xf numFmtId="0" fontId="1" fillId="36" borderId="16" xfId="0" applyFont="1" applyFill="1" applyBorder="1" applyAlignment="1">
      <alignment horizontal="center" wrapText="1"/>
    </xf>
    <xf numFmtId="0" fontId="0" fillId="0" borderId="10" xfId="0" applyFont="1" applyBorder="1" applyAlignment="1">
      <alignment wrapText="1"/>
    </xf>
    <xf numFmtId="4" fontId="0" fillId="0" borderId="10" xfId="0" applyNumberForma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91" fontId="0" fillId="0" borderId="0" xfId="0" applyNumberFormat="1" applyFont="1" applyAlignment="1">
      <alignment/>
    </xf>
    <xf numFmtId="4" fontId="0" fillId="0" borderId="18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48" fillId="0" borderId="0" xfId="0" applyFont="1" applyAlignment="1">
      <alignment horizontal="center"/>
    </xf>
    <xf numFmtId="4" fontId="48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0" fontId="2" fillId="35" borderId="14" xfId="0" applyFont="1" applyFill="1" applyBorder="1" applyAlignment="1">
      <alignment horizontal="left" vertical="center" wrapText="1"/>
    </xf>
    <xf numFmtId="0" fontId="2" fillId="35" borderId="16" xfId="0" applyFont="1" applyFill="1" applyBorder="1" applyAlignment="1">
      <alignment horizontal="left" vertical="center" wrapText="1"/>
    </xf>
    <xf numFmtId="0" fontId="2" fillId="35" borderId="17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" fillId="0" borderId="14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2" fillId="35" borderId="14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33" borderId="19" xfId="0" applyFont="1" applyFill="1" applyBorder="1" applyAlignment="1">
      <alignment horizontal="left" vertical="top" wrapText="1"/>
    </xf>
    <xf numFmtId="0" fontId="1" fillId="33" borderId="19" xfId="0" applyFont="1" applyFill="1" applyBorder="1" applyAlignment="1">
      <alignment horizontal="left" vertical="top" wrapText="1"/>
    </xf>
    <xf numFmtId="0" fontId="1" fillId="33" borderId="20" xfId="0" applyFont="1" applyFill="1" applyBorder="1" applyAlignment="1">
      <alignment horizontal="left" vertical="top" wrapText="1"/>
    </xf>
    <xf numFmtId="0" fontId="1" fillId="0" borderId="13" xfId="0" applyNumberFormat="1" applyFont="1" applyBorder="1" applyAlignment="1">
      <alignment horizontal="left" vertical="top" wrapText="1"/>
    </xf>
    <xf numFmtId="0" fontId="0" fillId="0" borderId="0" xfId="0" applyNumberFormat="1" applyFont="1" applyBorder="1" applyAlignment="1">
      <alignment horizontal="left" vertical="top" wrapText="1"/>
    </xf>
    <xf numFmtId="0" fontId="0" fillId="0" borderId="15" xfId="0" applyNumberFormat="1" applyFont="1" applyBorder="1" applyAlignment="1">
      <alignment horizontal="left" vertical="top" wrapText="1"/>
    </xf>
    <xf numFmtId="0" fontId="1" fillId="0" borderId="21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4" fillId="33" borderId="14" xfId="0" applyFont="1" applyFill="1" applyBorder="1" applyAlignment="1">
      <alignment horizontal="left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33" borderId="16" xfId="0" applyFont="1" applyFill="1" applyBorder="1" applyAlignment="1">
      <alignment horizontal="left" wrapText="1"/>
    </xf>
    <xf numFmtId="0" fontId="1" fillId="33" borderId="17" xfId="0" applyFont="1" applyFill="1" applyBorder="1" applyAlignment="1">
      <alignment horizontal="left" wrapText="1"/>
    </xf>
    <xf numFmtId="0" fontId="0" fillId="33" borderId="16" xfId="0" applyFont="1" applyFill="1" applyBorder="1" applyAlignment="1">
      <alignment horizontal="left" wrapText="1"/>
    </xf>
    <xf numFmtId="0" fontId="0" fillId="33" borderId="17" xfId="0" applyFont="1" applyFill="1" applyBorder="1" applyAlignment="1">
      <alignment horizontal="left" wrapText="1"/>
    </xf>
    <xf numFmtId="0" fontId="4" fillId="0" borderId="14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4" fillId="0" borderId="14" xfId="0" applyFont="1" applyBorder="1" applyAlignment="1">
      <alignment horizontal="left" vertical="center" wrapText="1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4" fillId="0" borderId="14" xfId="0" applyFont="1" applyBorder="1" applyAlignment="1">
      <alignment horizontal="left" wrapText="1"/>
    </xf>
    <xf numFmtId="0" fontId="8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right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10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275"/>
  <sheetViews>
    <sheetView tabSelected="1" zoomScalePageLayoutView="0" workbookViewId="0" topLeftCell="B201">
      <selection activeCell="C238" sqref="C238"/>
    </sheetView>
  </sheetViews>
  <sheetFormatPr defaultColWidth="9.140625" defaultRowHeight="12.75"/>
  <cols>
    <col min="1" max="1" width="0" style="13" hidden="1" customWidth="1"/>
    <col min="2" max="2" width="4.140625" style="13" customWidth="1"/>
    <col min="3" max="3" width="56.00390625" style="13" customWidth="1"/>
    <col min="4" max="5" width="11.57421875" style="13" hidden="1" customWidth="1"/>
    <col min="6" max="6" width="19.00390625" style="23" customWidth="1"/>
    <col min="7" max="7" width="20.57421875" style="23" customWidth="1"/>
    <col min="8" max="16384" width="9.140625" style="13" customWidth="1"/>
  </cols>
  <sheetData>
    <row r="1" ht="12.75" hidden="1"/>
    <row r="3" spans="6:7" ht="12.75">
      <c r="F3" s="134"/>
      <c r="G3" s="134"/>
    </row>
    <row r="4" spans="6:7" ht="12.75">
      <c r="F4" s="135"/>
      <c r="G4" s="135"/>
    </row>
    <row r="5" spans="6:7" ht="19.5" customHeight="1">
      <c r="F5" s="135"/>
      <c r="G5" s="135"/>
    </row>
    <row r="6" spans="6:7" ht="17.25" customHeight="1">
      <c r="F6" s="135"/>
      <c r="G6" s="135"/>
    </row>
    <row r="8" spans="2:7" ht="54.75" customHeight="1">
      <c r="B8" s="136" t="s">
        <v>74</v>
      </c>
      <c r="C8" s="137"/>
      <c r="D8" s="137"/>
      <c r="E8" s="137"/>
      <c r="F8" s="137"/>
      <c r="G8" s="137"/>
    </row>
    <row r="9" spans="2:7" ht="37.5" customHeight="1">
      <c r="B9" s="126" t="s">
        <v>88</v>
      </c>
      <c r="C9" s="126"/>
      <c r="D9" s="126"/>
      <c r="E9" s="126"/>
      <c r="F9" s="126"/>
      <c r="G9" s="126"/>
    </row>
    <row r="10" spans="2:7" ht="27" customHeight="1">
      <c r="B10" s="126" t="s">
        <v>8</v>
      </c>
      <c r="C10" s="126"/>
      <c r="D10" s="126"/>
      <c r="E10" s="126"/>
      <c r="F10" s="126"/>
      <c r="G10" s="126"/>
    </row>
    <row r="11" ht="16.5" customHeight="1"/>
    <row r="12" spans="2:7" ht="32.25" customHeight="1">
      <c r="B12" s="127" t="s">
        <v>49</v>
      </c>
      <c r="C12" s="129" t="s">
        <v>56</v>
      </c>
      <c r="D12" s="131" t="s">
        <v>30</v>
      </c>
      <c r="E12" s="132"/>
      <c r="F12" s="133" t="s">
        <v>75</v>
      </c>
      <c r="G12" s="132"/>
    </row>
    <row r="13" spans="2:7" ht="42.75" customHeight="1">
      <c r="B13" s="128"/>
      <c r="C13" s="130"/>
      <c r="D13" s="14" t="s">
        <v>22</v>
      </c>
      <c r="E13" s="14" t="s">
        <v>23</v>
      </c>
      <c r="F13" s="24" t="s">
        <v>5</v>
      </c>
      <c r="G13" s="24" t="s">
        <v>23</v>
      </c>
    </row>
    <row r="14" spans="2:7" s="2" customFormat="1" ht="26.25" customHeight="1">
      <c r="B14" s="11" t="s">
        <v>0</v>
      </c>
      <c r="C14" s="82" t="s">
        <v>79</v>
      </c>
      <c r="D14" s="83"/>
      <c r="E14" s="83"/>
      <c r="F14" s="83"/>
      <c r="G14" s="84"/>
    </row>
    <row r="15" spans="2:7" s="2" customFormat="1" ht="12.75" hidden="1">
      <c r="B15" s="3"/>
      <c r="C15" s="119" t="s">
        <v>31</v>
      </c>
      <c r="D15" s="120"/>
      <c r="E15" s="120"/>
      <c r="F15" s="120"/>
      <c r="G15" s="121"/>
    </row>
    <row r="16" spans="2:7" s="2" customFormat="1" ht="77.25" customHeight="1" hidden="1">
      <c r="B16" s="3"/>
      <c r="C16" s="122" t="s">
        <v>57</v>
      </c>
      <c r="D16" s="123"/>
      <c r="E16" s="123"/>
      <c r="F16" s="123"/>
      <c r="G16" s="124"/>
    </row>
    <row r="17" spans="2:7" s="49" customFormat="1" ht="19.5" customHeight="1">
      <c r="B17" s="3"/>
      <c r="C17" s="48"/>
      <c r="D17" s="44"/>
      <c r="E17" s="44"/>
      <c r="F17" s="50">
        <v>11</v>
      </c>
      <c r="G17" s="51">
        <v>12</v>
      </c>
    </row>
    <row r="18" spans="2:12" ht="17.25" customHeight="1">
      <c r="B18" s="3"/>
      <c r="C18" s="12" t="s">
        <v>28</v>
      </c>
      <c r="D18" s="7">
        <v>19.86</v>
      </c>
      <c r="E18" s="7">
        <f>SUM(E19:E31)</f>
        <v>19.84</v>
      </c>
      <c r="F18" s="25">
        <f>SUM(F19:F31)</f>
        <v>37.67</v>
      </c>
      <c r="G18" s="25">
        <f>SUM(G19:G31)</f>
        <v>37.720000000000006</v>
      </c>
      <c r="K18" s="76"/>
      <c r="L18" s="76"/>
    </row>
    <row r="19" spans="2:7" ht="25.5">
      <c r="B19" s="15"/>
      <c r="C19" s="16" t="s">
        <v>52</v>
      </c>
      <c r="D19" s="15">
        <v>4.32</v>
      </c>
      <c r="E19" s="15">
        <v>4.32</v>
      </c>
      <c r="F19" s="26">
        <f>5.95-F20</f>
        <v>5.8</v>
      </c>
      <c r="G19" s="26">
        <f>F19</f>
        <v>5.8</v>
      </c>
    </row>
    <row r="20" spans="2:7" ht="12.75">
      <c r="B20" s="15"/>
      <c r="C20" s="16" t="s">
        <v>3</v>
      </c>
      <c r="D20" s="15"/>
      <c r="E20" s="15"/>
      <c r="F20" s="26">
        <v>0.15</v>
      </c>
      <c r="G20" s="26">
        <v>0.15</v>
      </c>
    </row>
    <row r="21" spans="2:8" ht="25.5">
      <c r="B21" s="15"/>
      <c r="C21" s="16" t="s">
        <v>53</v>
      </c>
      <c r="D21" s="17">
        <v>1.2</v>
      </c>
      <c r="E21" s="17">
        <v>1.2</v>
      </c>
      <c r="F21" s="26">
        <v>2.4</v>
      </c>
      <c r="G21" s="26">
        <v>2.4</v>
      </c>
      <c r="H21" s="26"/>
    </row>
    <row r="22" spans="2:7" ht="25.5">
      <c r="B22" s="15"/>
      <c r="C22" s="16" t="s">
        <v>41</v>
      </c>
      <c r="D22" s="15">
        <v>1.69</v>
      </c>
      <c r="E22" s="15">
        <v>1.69</v>
      </c>
      <c r="F22" s="26">
        <v>3.33</v>
      </c>
      <c r="G22" s="26">
        <v>3.33</v>
      </c>
    </row>
    <row r="23" spans="2:7" ht="12.75">
      <c r="B23" s="15"/>
      <c r="C23" s="16" t="s">
        <v>42</v>
      </c>
      <c r="D23" s="15">
        <v>1.45</v>
      </c>
      <c r="E23" s="15">
        <v>1.45</v>
      </c>
      <c r="F23" s="26">
        <v>2.94</v>
      </c>
      <c r="G23" s="26">
        <v>2.94</v>
      </c>
    </row>
    <row r="24" spans="2:7" ht="12.75">
      <c r="B24" s="15"/>
      <c r="C24" s="16" t="s">
        <v>43</v>
      </c>
      <c r="D24" s="15">
        <v>7.15</v>
      </c>
      <c r="E24" s="15">
        <v>7.15</v>
      </c>
      <c r="F24" s="26">
        <v>10.45</v>
      </c>
      <c r="G24" s="26">
        <v>10.45</v>
      </c>
    </row>
    <row r="25" spans="2:7" ht="12.75">
      <c r="B25" s="15"/>
      <c r="C25" s="16" t="s">
        <v>45</v>
      </c>
      <c r="D25" s="15">
        <v>0.97</v>
      </c>
      <c r="E25" s="15">
        <v>0.97</v>
      </c>
      <c r="F25" s="26">
        <v>2.1</v>
      </c>
      <c r="G25" s="26">
        <v>2.1</v>
      </c>
    </row>
    <row r="26" spans="2:7" ht="25.5">
      <c r="B26" s="15"/>
      <c r="C26" s="138" t="s">
        <v>89</v>
      </c>
      <c r="D26" s="15">
        <v>0.02</v>
      </c>
      <c r="E26" s="15" t="s">
        <v>51</v>
      </c>
      <c r="F26" s="26">
        <v>0.15</v>
      </c>
      <c r="G26" s="26" t="s">
        <v>51</v>
      </c>
    </row>
    <row r="27" spans="2:7" ht="25.5">
      <c r="B27" s="15"/>
      <c r="C27" s="16" t="s">
        <v>4</v>
      </c>
      <c r="D27" s="17" t="s">
        <v>51</v>
      </c>
      <c r="E27" s="15" t="s">
        <v>51</v>
      </c>
      <c r="F27" s="26" t="s">
        <v>51</v>
      </c>
      <c r="G27" s="26">
        <v>0.2</v>
      </c>
    </row>
    <row r="28" spans="2:7" ht="12.75">
      <c r="B28" s="15"/>
      <c r="C28" s="16" t="s">
        <v>6</v>
      </c>
      <c r="D28" s="15">
        <v>0.84</v>
      </c>
      <c r="E28" s="17">
        <v>0.84</v>
      </c>
      <c r="F28" s="26">
        <v>4.79</v>
      </c>
      <c r="G28" s="26">
        <v>4.79</v>
      </c>
    </row>
    <row r="29" spans="2:7" ht="12.75">
      <c r="B29" s="15"/>
      <c r="C29" s="16" t="s">
        <v>44</v>
      </c>
      <c r="D29" s="15">
        <v>2.22</v>
      </c>
      <c r="E29" s="17">
        <v>2.22</v>
      </c>
      <c r="F29" s="26">
        <v>3</v>
      </c>
      <c r="G29" s="26">
        <v>3</v>
      </c>
    </row>
    <row r="30" spans="2:7" ht="25.5">
      <c r="B30" s="15"/>
      <c r="C30" s="16" t="s">
        <v>50</v>
      </c>
      <c r="D30" s="15" t="s">
        <v>51</v>
      </c>
      <c r="E30" s="17" t="s">
        <v>51</v>
      </c>
      <c r="F30" s="26">
        <v>1.02</v>
      </c>
      <c r="G30" s="26">
        <v>1.02</v>
      </c>
    </row>
    <row r="31" spans="2:7" ht="12.75">
      <c r="B31" s="15"/>
      <c r="C31" s="16" t="s">
        <v>48</v>
      </c>
      <c r="D31" s="15" t="s">
        <v>51</v>
      </c>
      <c r="E31" s="17" t="s">
        <v>51</v>
      </c>
      <c r="F31" s="26">
        <v>1.54</v>
      </c>
      <c r="G31" s="26">
        <v>1.54</v>
      </c>
    </row>
    <row r="32" spans="2:7" ht="12.75" hidden="1">
      <c r="B32" s="3" t="s">
        <v>9</v>
      </c>
      <c r="C32" s="5" t="s">
        <v>32</v>
      </c>
      <c r="D32" s="6">
        <v>19.84</v>
      </c>
      <c r="E32" s="6"/>
      <c r="F32" s="25">
        <v>22</v>
      </c>
      <c r="G32" s="25"/>
    </row>
    <row r="33" spans="2:7" ht="25.5" hidden="1">
      <c r="B33" s="15"/>
      <c r="C33" s="16" t="s">
        <v>39</v>
      </c>
      <c r="D33" s="15">
        <v>4.32</v>
      </c>
      <c r="E33" s="15"/>
      <c r="F33" s="26">
        <v>3.68</v>
      </c>
      <c r="G33" s="26"/>
    </row>
    <row r="34" spans="2:7" ht="14.25" customHeight="1" hidden="1">
      <c r="B34" s="15"/>
      <c r="C34" s="16" t="s">
        <v>40</v>
      </c>
      <c r="D34" s="17">
        <v>1.2</v>
      </c>
      <c r="E34" s="17"/>
      <c r="F34" s="26">
        <v>1.35</v>
      </c>
      <c r="G34" s="26"/>
    </row>
    <row r="35" spans="2:7" ht="25.5" hidden="1">
      <c r="B35" s="15"/>
      <c r="C35" s="16" t="s">
        <v>41</v>
      </c>
      <c r="D35" s="15">
        <v>1.69</v>
      </c>
      <c r="E35" s="15"/>
      <c r="F35" s="26">
        <v>1.88</v>
      </c>
      <c r="G35" s="26"/>
    </row>
    <row r="36" spans="2:7" ht="12.75" hidden="1">
      <c r="B36" s="15"/>
      <c r="C36" s="16" t="s">
        <v>42</v>
      </c>
      <c r="D36" s="15">
        <v>1.45</v>
      </c>
      <c r="E36" s="15"/>
      <c r="F36" s="26">
        <v>1.7</v>
      </c>
      <c r="G36" s="26"/>
    </row>
    <row r="37" spans="2:7" ht="12.75" hidden="1">
      <c r="B37" s="15"/>
      <c r="C37" s="16" t="s">
        <v>43</v>
      </c>
      <c r="D37" s="15">
        <v>7.15</v>
      </c>
      <c r="E37" s="15"/>
      <c r="F37" s="26">
        <v>6.94</v>
      </c>
      <c r="G37" s="26"/>
    </row>
    <row r="38" spans="2:7" ht="12.75" hidden="1">
      <c r="B38" s="15"/>
      <c r="C38" s="16" t="s">
        <v>45</v>
      </c>
      <c r="D38" s="15">
        <v>0.97</v>
      </c>
      <c r="E38" s="15"/>
      <c r="F38" s="26">
        <v>1.25</v>
      </c>
      <c r="G38" s="26"/>
    </row>
    <row r="39" spans="2:7" ht="12.75" hidden="1">
      <c r="B39" s="18"/>
      <c r="C39" s="19"/>
      <c r="D39" s="19"/>
      <c r="E39" s="19"/>
      <c r="F39" s="29"/>
      <c r="G39" s="27"/>
    </row>
    <row r="40" spans="2:7" ht="12.75" hidden="1">
      <c r="B40" s="15"/>
      <c r="C40" s="16" t="s">
        <v>55</v>
      </c>
      <c r="D40" s="17">
        <v>0.84</v>
      </c>
      <c r="E40" s="17"/>
      <c r="F40" s="26">
        <v>0.94</v>
      </c>
      <c r="G40" s="26"/>
    </row>
    <row r="41" spans="2:7" ht="12.75" hidden="1">
      <c r="B41" s="15"/>
      <c r="C41" s="16" t="s">
        <v>44</v>
      </c>
      <c r="D41" s="17">
        <v>2.22</v>
      </c>
      <c r="E41" s="17"/>
      <c r="F41" s="26">
        <v>2.43</v>
      </c>
      <c r="G41" s="26"/>
    </row>
    <row r="42" spans="2:7" ht="25.5" hidden="1">
      <c r="B42" s="15"/>
      <c r="C42" s="16" t="s">
        <v>47</v>
      </c>
      <c r="D42" s="17" t="s">
        <v>51</v>
      </c>
      <c r="E42" s="17"/>
      <c r="F42" s="26">
        <v>0.89</v>
      </c>
      <c r="G42" s="26"/>
    </row>
    <row r="43" spans="2:7" ht="12.75" hidden="1">
      <c r="B43" s="15"/>
      <c r="C43" s="16" t="s">
        <v>48</v>
      </c>
      <c r="D43" s="17" t="s">
        <v>51</v>
      </c>
      <c r="E43" s="17"/>
      <c r="F43" s="26">
        <v>0.81</v>
      </c>
      <c r="G43" s="26"/>
    </row>
    <row r="44" spans="2:7" ht="14.25" customHeight="1" hidden="1">
      <c r="B44" s="15"/>
      <c r="C44" s="91"/>
      <c r="D44" s="92"/>
      <c r="E44" s="92"/>
      <c r="F44" s="92"/>
      <c r="G44" s="93"/>
    </row>
    <row r="45" spans="2:7" ht="24" customHeight="1">
      <c r="B45" s="85"/>
      <c r="C45" s="86"/>
      <c r="D45" s="86"/>
      <c r="E45" s="86"/>
      <c r="F45" s="86"/>
      <c r="G45" s="87"/>
    </row>
    <row r="46" spans="2:7" s="2" customFormat="1" ht="29.25" customHeight="1">
      <c r="B46" s="11" t="s">
        <v>1</v>
      </c>
      <c r="C46" s="82" t="s">
        <v>80</v>
      </c>
      <c r="D46" s="83"/>
      <c r="E46" s="83"/>
      <c r="F46" s="83"/>
      <c r="G46" s="84"/>
    </row>
    <row r="47" spans="2:7" s="2" customFormat="1" ht="75.75" customHeight="1" hidden="1">
      <c r="B47" s="4"/>
      <c r="C47" s="125" t="s">
        <v>58</v>
      </c>
      <c r="D47" s="92"/>
      <c r="E47" s="92"/>
      <c r="F47" s="92"/>
      <c r="G47" s="93"/>
    </row>
    <row r="48" spans="2:7" s="2" customFormat="1" ht="51.75" customHeight="1" hidden="1">
      <c r="B48" s="4"/>
      <c r="C48" s="112" t="s">
        <v>59</v>
      </c>
      <c r="D48" s="117"/>
      <c r="E48" s="117"/>
      <c r="F48" s="117"/>
      <c r="G48" s="118"/>
    </row>
    <row r="49" spans="2:7" s="55" customFormat="1" ht="21" customHeight="1">
      <c r="B49" s="52"/>
      <c r="C49" s="53"/>
      <c r="D49" s="54"/>
      <c r="E49" s="54"/>
      <c r="F49" s="56">
        <v>21</v>
      </c>
      <c r="G49" s="57">
        <v>22</v>
      </c>
    </row>
    <row r="50" spans="2:7" ht="19.5" customHeight="1">
      <c r="B50" s="3"/>
      <c r="C50" s="12" t="s">
        <v>28</v>
      </c>
      <c r="D50" s="6">
        <v>19.86</v>
      </c>
      <c r="E50" s="6">
        <f>SUM(E51:E62)</f>
        <v>19.84</v>
      </c>
      <c r="F50" s="25">
        <f>SUM(F51:F62)</f>
        <v>36.65</v>
      </c>
      <c r="G50" s="25">
        <f>SUM(G51:G62)</f>
        <v>36.7</v>
      </c>
    </row>
    <row r="51" spans="2:9" ht="25.5">
      <c r="B51" s="15"/>
      <c r="C51" s="16" t="s">
        <v>52</v>
      </c>
      <c r="D51" s="15">
        <v>4.32</v>
      </c>
      <c r="E51" s="15">
        <v>4.32</v>
      </c>
      <c r="F51" s="26">
        <f>5.95-F52</f>
        <v>5.8</v>
      </c>
      <c r="G51" s="26">
        <f>5.95-G52</f>
        <v>5.8</v>
      </c>
      <c r="H51" s="30"/>
      <c r="I51" s="30"/>
    </row>
    <row r="52" spans="2:7" ht="12.75">
      <c r="B52" s="15"/>
      <c r="C52" s="16" t="s">
        <v>3</v>
      </c>
      <c r="D52" s="15"/>
      <c r="E52" s="15"/>
      <c r="F52" s="26">
        <v>0.15</v>
      </c>
      <c r="G52" s="26">
        <v>0.15</v>
      </c>
    </row>
    <row r="53" spans="2:7" ht="25.5">
      <c r="B53" s="15"/>
      <c r="C53" s="16" t="s">
        <v>53</v>
      </c>
      <c r="D53" s="17">
        <v>1.2</v>
      </c>
      <c r="E53" s="17">
        <v>1.2</v>
      </c>
      <c r="F53" s="26">
        <v>2.4</v>
      </c>
      <c r="G53" s="26">
        <v>2.4</v>
      </c>
    </row>
    <row r="54" spans="2:7" ht="25.5">
      <c r="B54" s="15"/>
      <c r="C54" s="16" t="s">
        <v>41</v>
      </c>
      <c r="D54" s="15">
        <v>1.69</v>
      </c>
      <c r="E54" s="15">
        <v>1.69</v>
      </c>
      <c r="F54" s="26">
        <v>3.33</v>
      </c>
      <c r="G54" s="26">
        <v>3.33</v>
      </c>
    </row>
    <row r="55" spans="2:7" ht="12.75">
      <c r="B55" s="15"/>
      <c r="C55" s="16" t="s">
        <v>42</v>
      </c>
      <c r="D55" s="15">
        <v>1.45</v>
      </c>
      <c r="E55" s="15">
        <v>1.45</v>
      </c>
      <c r="F55" s="26">
        <v>2.94</v>
      </c>
      <c r="G55" s="26">
        <v>2.94</v>
      </c>
    </row>
    <row r="56" spans="2:7" ht="12.75">
      <c r="B56" s="15"/>
      <c r="C56" s="16" t="s">
        <v>43</v>
      </c>
      <c r="D56" s="15">
        <v>7.15</v>
      </c>
      <c r="E56" s="15">
        <v>7.15</v>
      </c>
      <c r="F56" s="26">
        <v>10.45</v>
      </c>
      <c r="G56" s="26">
        <v>10.45</v>
      </c>
    </row>
    <row r="57" spans="2:7" ht="12.75">
      <c r="B57" s="15"/>
      <c r="C57" s="16" t="s">
        <v>45</v>
      </c>
      <c r="D57" s="15">
        <v>0.97</v>
      </c>
      <c r="E57" s="15">
        <v>0.97</v>
      </c>
      <c r="F57" s="26">
        <v>2.1</v>
      </c>
      <c r="G57" s="26">
        <v>2.1</v>
      </c>
    </row>
    <row r="58" spans="2:7" ht="25.5">
      <c r="B58" s="15"/>
      <c r="C58" s="138" t="s">
        <v>89</v>
      </c>
      <c r="D58" s="15">
        <v>0.02</v>
      </c>
      <c r="E58" s="15" t="s">
        <v>51</v>
      </c>
      <c r="F58" s="26">
        <v>0.15</v>
      </c>
      <c r="G58" s="26" t="s">
        <v>51</v>
      </c>
    </row>
    <row r="59" spans="2:7" ht="25.5">
      <c r="B59" s="15"/>
      <c r="C59" s="16" t="s">
        <v>4</v>
      </c>
      <c r="D59" s="15" t="s">
        <v>51</v>
      </c>
      <c r="E59" s="15" t="s">
        <v>51</v>
      </c>
      <c r="F59" s="26" t="s">
        <v>51</v>
      </c>
      <c r="G59" s="26">
        <v>0.2</v>
      </c>
    </row>
    <row r="60" spans="2:7" ht="12.75">
      <c r="B60" s="15"/>
      <c r="C60" s="16" t="s">
        <v>6</v>
      </c>
      <c r="D60" s="15">
        <v>0.84</v>
      </c>
      <c r="E60" s="17">
        <v>0.84</v>
      </c>
      <c r="F60" s="26">
        <v>4.79</v>
      </c>
      <c r="G60" s="26">
        <v>4.79</v>
      </c>
    </row>
    <row r="61" spans="2:7" ht="12.75">
      <c r="B61" s="15"/>
      <c r="C61" s="16" t="s">
        <v>44</v>
      </c>
      <c r="D61" s="15">
        <v>2.22</v>
      </c>
      <c r="E61" s="17">
        <v>2.22</v>
      </c>
      <c r="F61" s="26">
        <v>3</v>
      </c>
      <c r="G61" s="26">
        <v>3</v>
      </c>
    </row>
    <row r="62" spans="2:7" ht="12.75">
      <c r="B62" s="15"/>
      <c r="C62" s="16" t="s">
        <v>48</v>
      </c>
      <c r="D62" s="15" t="s">
        <v>51</v>
      </c>
      <c r="E62" s="17" t="s">
        <v>51</v>
      </c>
      <c r="F62" s="26">
        <v>1.54</v>
      </c>
      <c r="G62" s="26">
        <v>1.54</v>
      </c>
    </row>
    <row r="63" spans="2:7" ht="12.75" hidden="1">
      <c r="B63" s="3" t="s">
        <v>10</v>
      </c>
      <c r="C63" s="5" t="s">
        <v>32</v>
      </c>
      <c r="D63" s="6">
        <v>19.84</v>
      </c>
      <c r="E63" s="6"/>
      <c r="F63" s="25">
        <v>21.11</v>
      </c>
      <c r="G63" s="25"/>
    </row>
    <row r="64" spans="2:7" ht="25.5" hidden="1">
      <c r="B64" s="15"/>
      <c r="C64" s="16" t="s">
        <v>39</v>
      </c>
      <c r="D64" s="15">
        <v>4.32</v>
      </c>
      <c r="E64" s="15"/>
      <c r="F64" s="26">
        <v>3.68</v>
      </c>
      <c r="G64" s="26"/>
    </row>
    <row r="65" spans="2:7" ht="25.5" hidden="1">
      <c r="B65" s="15"/>
      <c r="C65" s="16" t="s">
        <v>40</v>
      </c>
      <c r="D65" s="17">
        <v>1.2</v>
      </c>
      <c r="E65" s="17"/>
      <c r="F65" s="26">
        <v>1.35</v>
      </c>
      <c r="G65" s="26"/>
    </row>
    <row r="66" spans="2:7" ht="25.5" hidden="1">
      <c r="B66" s="15"/>
      <c r="C66" s="16" t="s">
        <v>41</v>
      </c>
      <c r="D66" s="15">
        <v>1.69</v>
      </c>
      <c r="E66" s="15"/>
      <c r="F66" s="26">
        <v>1.88</v>
      </c>
      <c r="G66" s="26"/>
    </row>
    <row r="67" spans="2:7" ht="12.75" hidden="1">
      <c r="B67" s="15"/>
      <c r="C67" s="16" t="s">
        <v>42</v>
      </c>
      <c r="D67" s="15">
        <v>1.45</v>
      </c>
      <c r="E67" s="15"/>
      <c r="F67" s="26">
        <v>1.7</v>
      </c>
      <c r="G67" s="26"/>
    </row>
    <row r="68" spans="2:7" ht="12.75" hidden="1">
      <c r="B68" s="15"/>
      <c r="C68" s="16" t="s">
        <v>43</v>
      </c>
      <c r="D68" s="15">
        <v>7.15</v>
      </c>
      <c r="E68" s="15"/>
      <c r="F68" s="26">
        <v>6.94</v>
      </c>
      <c r="G68" s="26"/>
    </row>
    <row r="69" spans="2:7" ht="12.75" hidden="1">
      <c r="B69" s="15"/>
      <c r="C69" s="16" t="s">
        <v>45</v>
      </c>
      <c r="D69" s="15">
        <v>0.97</v>
      </c>
      <c r="E69" s="15"/>
      <c r="F69" s="26">
        <v>1.25</v>
      </c>
      <c r="G69" s="26"/>
    </row>
    <row r="70" spans="2:7" ht="12.75" hidden="1">
      <c r="B70" s="15"/>
      <c r="C70" s="16" t="s">
        <v>54</v>
      </c>
      <c r="D70" s="17" t="s">
        <v>51</v>
      </c>
      <c r="E70" s="17"/>
      <c r="F70" s="26">
        <v>0.13</v>
      </c>
      <c r="G70" s="26"/>
    </row>
    <row r="71" spans="2:7" ht="12.75" hidden="1">
      <c r="B71" s="15"/>
      <c r="C71" s="16" t="s">
        <v>55</v>
      </c>
      <c r="D71" s="17">
        <v>0.84</v>
      </c>
      <c r="E71" s="17"/>
      <c r="F71" s="26">
        <v>0.94</v>
      </c>
      <c r="G71" s="26"/>
    </row>
    <row r="72" spans="2:7" ht="12.75" hidden="1">
      <c r="B72" s="15"/>
      <c r="C72" s="16" t="s">
        <v>44</v>
      </c>
      <c r="D72" s="17">
        <v>2.22</v>
      </c>
      <c r="E72" s="17"/>
      <c r="F72" s="26">
        <v>2.43</v>
      </c>
      <c r="G72" s="26"/>
    </row>
    <row r="73" spans="2:7" ht="12.75" hidden="1">
      <c r="B73" s="15"/>
      <c r="C73" s="16" t="s">
        <v>48</v>
      </c>
      <c r="D73" s="17" t="s">
        <v>51</v>
      </c>
      <c r="E73" s="17"/>
      <c r="F73" s="26">
        <v>0.81</v>
      </c>
      <c r="G73" s="26"/>
    </row>
    <row r="74" spans="2:7" ht="12" customHeight="1" hidden="1">
      <c r="B74" s="20"/>
      <c r="C74" s="91"/>
      <c r="D74" s="92"/>
      <c r="E74" s="92"/>
      <c r="F74" s="92"/>
      <c r="G74" s="93"/>
    </row>
    <row r="75" spans="2:7" ht="30" customHeight="1">
      <c r="B75" s="85"/>
      <c r="C75" s="86"/>
      <c r="D75" s="86"/>
      <c r="E75" s="86"/>
      <c r="F75" s="86"/>
      <c r="G75" s="87"/>
    </row>
    <row r="76" spans="2:7" s="2" customFormat="1" ht="18" customHeight="1">
      <c r="B76" s="11" t="s">
        <v>2</v>
      </c>
      <c r="C76" s="82" t="s">
        <v>81</v>
      </c>
      <c r="D76" s="83"/>
      <c r="E76" s="83"/>
      <c r="F76" s="83"/>
      <c r="G76" s="84"/>
    </row>
    <row r="77" spans="2:7" s="2" customFormat="1" ht="12.75" hidden="1">
      <c r="B77" s="4"/>
      <c r="C77" s="112" t="s">
        <v>33</v>
      </c>
      <c r="D77" s="115"/>
      <c r="E77" s="115"/>
      <c r="F77" s="115"/>
      <c r="G77" s="116"/>
    </row>
    <row r="78" spans="2:7" s="2" customFormat="1" ht="14.25" customHeight="1" hidden="1">
      <c r="B78" s="4"/>
      <c r="C78" s="112" t="s">
        <v>34</v>
      </c>
      <c r="D78" s="115"/>
      <c r="E78" s="115"/>
      <c r="F78" s="115"/>
      <c r="G78" s="116"/>
    </row>
    <row r="79" spans="2:7" s="2" customFormat="1" ht="14.25" customHeight="1">
      <c r="B79" s="4"/>
      <c r="C79" s="39"/>
      <c r="D79" s="40"/>
      <c r="E79" s="40"/>
      <c r="F79" s="58">
        <v>31</v>
      </c>
      <c r="G79" s="59">
        <v>32</v>
      </c>
    </row>
    <row r="80" spans="2:7" ht="12.75">
      <c r="B80" s="3"/>
      <c r="C80" s="12" t="s">
        <v>28</v>
      </c>
      <c r="D80" s="6">
        <f>18.4+0.01</f>
        <v>18.41</v>
      </c>
      <c r="E80" s="6">
        <f>SUM(E81:E92)</f>
        <v>18.39</v>
      </c>
      <c r="F80" s="25">
        <f>SUM(F81:F92)</f>
        <v>34.730000000000004</v>
      </c>
      <c r="G80" s="25">
        <f>SUM(G81:G92)</f>
        <v>34.78</v>
      </c>
    </row>
    <row r="81" spans="2:7" ht="25.5">
      <c r="B81" s="15"/>
      <c r="C81" s="16" t="s">
        <v>52</v>
      </c>
      <c r="D81" s="15">
        <v>4.32</v>
      </c>
      <c r="E81" s="15">
        <v>4.32</v>
      </c>
      <c r="F81" s="26">
        <f>5.95-F82</f>
        <v>5.8</v>
      </c>
      <c r="G81" s="26">
        <f>5.95-G82</f>
        <v>5.8</v>
      </c>
    </row>
    <row r="82" spans="2:7" ht="12.75">
      <c r="B82" s="15"/>
      <c r="C82" s="16" t="s">
        <v>3</v>
      </c>
      <c r="D82" s="15"/>
      <c r="E82" s="15"/>
      <c r="F82" s="26">
        <v>0.15</v>
      </c>
      <c r="G82" s="26">
        <v>0.15</v>
      </c>
    </row>
    <row r="83" spans="2:7" ht="25.5">
      <c r="B83" s="15"/>
      <c r="C83" s="16" t="s">
        <v>53</v>
      </c>
      <c r="D83" s="17">
        <v>1.2</v>
      </c>
      <c r="E83" s="17">
        <v>1.2</v>
      </c>
      <c r="F83" s="26">
        <v>2.4</v>
      </c>
      <c r="G83" s="26">
        <v>2.4</v>
      </c>
    </row>
    <row r="84" spans="2:7" ht="25.5">
      <c r="B84" s="15"/>
      <c r="C84" s="16" t="s">
        <v>41</v>
      </c>
      <c r="D84" s="15">
        <v>1.69</v>
      </c>
      <c r="E84" s="15">
        <v>1.69</v>
      </c>
      <c r="F84" s="26">
        <v>3.33</v>
      </c>
      <c r="G84" s="26">
        <v>3.33</v>
      </c>
    </row>
    <row r="85" spans="2:7" ht="12.75">
      <c r="B85" s="15"/>
      <c r="C85" s="16" t="s">
        <v>43</v>
      </c>
      <c r="D85" s="15">
        <v>7.15</v>
      </c>
      <c r="E85" s="15">
        <v>7.15</v>
      </c>
      <c r="F85" s="26">
        <v>10.45</v>
      </c>
      <c r="G85" s="26">
        <v>10.45</v>
      </c>
    </row>
    <row r="86" spans="2:7" ht="12.75">
      <c r="B86" s="15"/>
      <c r="C86" s="16" t="s">
        <v>45</v>
      </c>
      <c r="D86" s="15">
        <v>0.97</v>
      </c>
      <c r="E86" s="15">
        <v>0.97</v>
      </c>
      <c r="F86" s="26">
        <v>2.1</v>
      </c>
      <c r="G86" s="26">
        <v>2.1</v>
      </c>
    </row>
    <row r="87" spans="2:7" ht="25.5">
      <c r="B87" s="15"/>
      <c r="C87" s="138" t="s">
        <v>89</v>
      </c>
      <c r="D87" s="15">
        <v>0.02</v>
      </c>
      <c r="E87" s="15" t="s">
        <v>51</v>
      </c>
      <c r="F87" s="26">
        <v>0.15</v>
      </c>
      <c r="G87" s="26" t="s">
        <v>51</v>
      </c>
    </row>
    <row r="88" spans="2:7" ht="25.5">
      <c r="B88" s="15"/>
      <c r="C88" s="16" t="s">
        <v>4</v>
      </c>
      <c r="D88" s="15" t="s">
        <v>51</v>
      </c>
      <c r="E88" s="15" t="s">
        <v>51</v>
      </c>
      <c r="F88" s="26" t="s">
        <v>51</v>
      </c>
      <c r="G88" s="26">
        <v>0.2</v>
      </c>
    </row>
    <row r="89" spans="2:7" ht="12.75">
      <c r="B89" s="15"/>
      <c r="C89" s="16" t="s">
        <v>6</v>
      </c>
      <c r="D89" s="15">
        <v>0.84</v>
      </c>
      <c r="E89" s="17">
        <v>0.84</v>
      </c>
      <c r="F89" s="26">
        <v>4.79</v>
      </c>
      <c r="G89" s="26">
        <v>4.79</v>
      </c>
    </row>
    <row r="90" spans="2:7" ht="12.75">
      <c r="B90" s="15"/>
      <c r="C90" s="16" t="s">
        <v>44</v>
      </c>
      <c r="D90" s="15">
        <v>2.22</v>
      </c>
      <c r="E90" s="17">
        <v>2.22</v>
      </c>
      <c r="F90" s="26">
        <v>3</v>
      </c>
      <c r="G90" s="26">
        <v>3</v>
      </c>
    </row>
    <row r="91" spans="2:7" ht="25.5">
      <c r="B91" s="15"/>
      <c r="C91" s="16" t="s">
        <v>50</v>
      </c>
      <c r="D91" s="15" t="s">
        <v>51</v>
      </c>
      <c r="E91" s="17" t="s">
        <v>51</v>
      </c>
      <c r="F91" s="26">
        <v>1.02</v>
      </c>
      <c r="G91" s="26">
        <v>1.02</v>
      </c>
    </row>
    <row r="92" spans="2:7" ht="12.75">
      <c r="B92" s="15"/>
      <c r="C92" s="16" t="s">
        <v>48</v>
      </c>
      <c r="D92" s="15" t="s">
        <v>51</v>
      </c>
      <c r="E92" s="17" t="s">
        <v>51</v>
      </c>
      <c r="F92" s="26">
        <v>1.54</v>
      </c>
      <c r="G92" s="26">
        <v>1.54</v>
      </c>
    </row>
    <row r="93" spans="2:7" ht="12.75" hidden="1">
      <c r="B93" s="3" t="s">
        <v>11</v>
      </c>
      <c r="C93" s="5" t="s">
        <v>32</v>
      </c>
      <c r="D93" s="6">
        <f>18.38+0.01</f>
        <v>18.39</v>
      </c>
      <c r="E93" s="6"/>
      <c r="F93" s="25">
        <v>20.3</v>
      </c>
      <c r="G93" s="25"/>
    </row>
    <row r="94" spans="2:7" ht="25.5" hidden="1">
      <c r="B94" s="15"/>
      <c r="C94" s="16" t="s">
        <v>39</v>
      </c>
      <c r="D94" s="15">
        <v>4.32</v>
      </c>
      <c r="E94" s="15"/>
      <c r="F94" s="26">
        <v>3.68</v>
      </c>
      <c r="G94" s="26"/>
    </row>
    <row r="95" spans="2:7" ht="25.5" hidden="1">
      <c r="B95" s="15"/>
      <c r="C95" s="16" t="s">
        <v>40</v>
      </c>
      <c r="D95" s="17">
        <v>1.2</v>
      </c>
      <c r="E95" s="17"/>
      <c r="F95" s="26">
        <v>1.35</v>
      </c>
      <c r="G95" s="26"/>
    </row>
    <row r="96" spans="2:7" ht="25.5" hidden="1">
      <c r="B96" s="15"/>
      <c r="C96" s="16" t="s">
        <v>41</v>
      </c>
      <c r="D96" s="15">
        <v>1.69</v>
      </c>
      <c r="E96" s="15"/>
      <c r="F96" s="26">
        <v>1.88</v>
      </c>
      <c r="G96" s="26"/>
    </row>
    <row r="97" spans="2:7" ht="12.75" hidden="1">
      <c r="B97" s="15"/>
      <c r="C97" s="16" t="s">
        <v>43</v>
      </c>
      <c r="D97" s="15">
        <v>7.15</v>
      </c>
      <c r="E97" s="15"/>
      <c r="F97" s="26">
        <v>6.94</v>
      </c>
      <c r="G97" s="26"/>
    </row>
    <row r="98" spans="2:7" ht="12.75" hidden="1">
      <c r="B98" s="15"/>
      <c r="C98" s="16" t="s">
        <v>45</v>
      </c>
      <c r="D98" s="15">
        <v>0.97</v>
      </c>
      <c r="E98" s="15"/>
      <c r="F98" s="26">
        <v>1.25</v>
      </c>
      <c r="G98" s="26"/>
    </row>
    <row r="99" spans="2:7" ht="12.75" hidden="1">
      <c r="B99" s="15"/>
      <c r="C99" s="16" t="s">
        <v>54</v>
      </c>
      <c r="D99" s="17" t="s">
        <v>51</v>
      </c>
      <c r="E99" s="17"/>
      <c r="F99" s="26">
        <v>0.13</v>
      </c>
      <c r="G99" s="26"/>
    </row>
    <row r="100" spans="2:7" ht="12.75" hidden="1">
      <c r="B100" s="15"/>
      <c r="C100" s="16" t="s">
        <v>55</v>
      </c>
      <c r="D100" s="17">
        <v>0.84</v>
      </c>
      <c r="E100" s="17"/>
      <c r="F100" s="26">
        <v>0.94</v>
      </c>
      <c r="G100" s="26"/>
    </row>
    <row r="101" spans="2:7" ht="12.75" hidden="1">
      <c r="B101" s="15"/>
      <c r="C101" s="16" t="s">
        <v>44</v>
      </c>
      <c r="D101" s="17">
        <v>2.22</v>
      </c>
      <c r="E101" s="17"/>
      <c r="F101" s="26">
        <v>2.43</v>
      </c>
      <c r="G101" s="26"/>
    </row>
    <row r="102" spans="2:7" ht="25.5" hidden="1">
      <c r="B102" s="15"/>
      <c r="C102" s="16" t="s">
        <v>47</v>
      </c>
      <c r="D102" s="17" t="s">
        <v>51</v>
      </c>
      <c r="E102" s="17"/>
      <c r="F102" s="26">
        <v>0.89</v>
      </c>
      <c r="G102" s="26"/>
    </row>
    <row r="103" spans="2:7" ht="12.75" hidden="1">
      <c r="B103" s="15"/>
      <c r="C103" s="16" t="s">
        <v>48</v>
      </c>
      <c r="D103" s="17" t="s">
        <v>51</v>
      </c>
      <c r="E103" s="17"/>
      <c r="F103" s="26">
        <v>0.81</v>
      </c>
      <c r="G103" s="26"/>
    </row>
    <row r="104" spans="2:7" ht="15.75" customHeight="1" hidden="1">
      <c r="B104" s="20"/>
      <c r="C104" s="91"/>
      <c r="D104" s="92"/>
      <c r="E104" s="92"/>
      <c r="F104" s="92"/>
      <c r="G104" s="93"/>
    </row>
    <row r="105" spans="2:7" ht="13.5" customHeight="1">
      <c r="B105" s="85"/>
      <c r="C105" s="86"/>
      <c r="D105" s="86"/>
      <c r="E105" s="86"/>
      <c r="F105" s="86"/>
      <c r="G105" s="87"/>
    </row>
    <row r="106" spans="2:7" s="2" customFormat="1" ht="18" customHeight="1">
      <c r="B106" s="11" t="s">
        <v>15</v>
      </c>
      <c r="C106" s="82" t="s">
        <v>82</v>
      </c>
      <c r="D106" s="83"/>
      <c r="E106" s="83"/>
      <c r="F106" s="83"/>
      <c r="G106" s="84"/>
    </row>
    <row r="107" spans="2:7" s="2" customFormat="1" ht="27" customHeight="1" hidden="1">
      <c r="B107" s="4"/>
      <c r="C107" s="112" t="s">
        <v>35</v>
      </c>
      <c r="D107" s="115"/>
      <c r="E107" s="115"/>
      <c r="F107" s="115"/>
      <c r="G107" s="116"/>
    </row>
    <row r="108" spans="2:7" s="2" customFormat="1" ht="14.25" customHeight="1" hidden="1">
      <c r="B108" s="4"/>
      <c r="C108" s="112" t="s">
        <v>36</v>
      </c>
      <c r="D108" s="115"/>
      <c r="E108" s="115"/>
      <c r="F108" s="115"/>
      <c r="G108" s="116"/>
    </row>
    <row r="109" spans="2:7" s="2" customFormat="1" ht="14.25" customHeight="1">
      <c r="B109" s="4"/>
      <c r="C109" s="39"/>
      <c r="D109" s="40"/>
      <c r="E109" s="40"/>
      <c r="F109" s="58">
        <v>41</v>
      </c>
      <c r="G109" s="59">
        <v>42</v>
      </c>
    </row>
    <row r="110" spans="2:7" ht="12.75">
      <c r="B110" s="3"/>
      <c r="C110" s="12" t="s">
        <v>28</v>
      </c>
      <c r="D110" s="6">
        <f>18.4+0.01</f>
        <v>18.41</v>
      </c>
      <c r="E110" s="6">
        <f>SUM(E111:E121)</f>
        <v>18.39</v>
      </c>
      <c r="F110" s="25">
        <f>SUM(F111:F121)</f>
        <v>33.71</v>
      </c>
      <c r="G110" s="25">
        <f>SUM(G111:G121)</f>
        <v>33.76</v>
      </c>
    </row>
    <row r="111" spans="2:7" ht="25.5">
      <c r="B111" s="15"/>
      <c r="C111" s="16" t="s">
        <v>52</v>
      </c>
      <c r="D111" s="15">
        <v>4.32</v>
      </c>
      <c r="E111" s="15">
        <v>4.32</v>
      </c>
      <c r="F111" s="26">
        <f>5.95-0.15</f>
        <v>5.8</v>
      </c>
      <c r="G111" s="26">
        <f>5.95-G112</f>
        <v>5.8</v>
      </c>
    </row>
    <row r="112" spans="2:7" ht="12.75">
      <c r="B112" s="15"/>
      <c r="C112" s="16" t="s">
        <v>3</v>
      </c>
      <c r="D112" s="15"/>
      <c r="E112" s="15"/>
      <c r="F112" s="26">
        <v>0.15</v>
      </c>
      <c r="G112" s="26">
        <v>0.15</v>
      </c>
    </row>
    <row r="113" spans="2:7" ht="25.5">
      <c r="B113" s="15"/>
      <c r="C113" s="16" t="s">
        <v>53</v>
      </c>
      <c r="D113" s="17">
        <v>1.2</v>
      </c>
      <c r="E113" s="17">
        <v>1.2</v>
      </c>
      <c r="F113" s="26">
        <v>2.4</v>
      </c>
      <c r="G113" s="26">
        <v>2.4</v>
      </c>
    </row>
    <row r="114" spans="2:7" ht="25.5">
      <c r="B114" s="15"/>
      <c r="C114" s="16" t="s">
        <v>41</v>
      </c>
      <c r="D114" s="15">
        <v>1.69</v>
      </c>
      <c r="E114" s="15">
        <v>1.69</v>
      </c>
      <c r="F114" s="26">
        <v>3.33</v>
      </c>
      <c r="G114" s="26">
        <v>3.33</v>
      </c>
    </row>
    <row r="115" spans="2:7" ht="12.75">
      <c r="B115" s="15"/>
      <c r="C115" s="16" t="s">
        <v>43</v>
      </c>
      <c r="D115" s="15">
        <v>7.15</v>
      </c>
      <c r="E115" s="15">
        <v>7.15</v>
      </c>
      <c r="F115" s="26">
        <v>10.45</v>
      </c>
      <c r="G115" s="26">
        <v>10.45</v>
      </c>
    </row>
    <row r="116" spans="2:7" ht="12.75">
      <c r="B116" s="15"/>
      <c r="C116" s="16" t="s">
        <v>45</v>
      </c>
      <c r="D116" s="15">
        <v>0.97</v>
      </c>
      <c r="E116" s="15">
        <v>0.97</v>
      </c>
      <c r="F116" s="26">
        <v>2.1</v>
      </c>
      <c r="G116" s="26">
        <v>2.1</v>
      </c>
    </row>
    <row r="117" spans="2:7" ht="25.5">
      <c r="B117" s="15"/>
      <c r="C117" s="138" t="s">
        <v>89</v>
      </c>
      <c r="D117" s="15">
        <v>0.02</v>
      </c>
      <c r="E117" s="15" t="s">
        <v>51</v>
      </c>
      <c r="F117" s="26">
        <v>0.15</v>
      </c>
      <c r="G117" s="26" t="s">
        <v>51</v>
      </c>
    </row>
    <row r="118" spans="2:7" ht="25.5">
      <c r="B118" s="15"/>
      <c r="C118" s="16" t="s">
        <v>4</v>
      </c>
      <c r="D118" s="15" t="s">
        <v>51</v>
      </c>
      <c r="E118" s="15" t="s">
        <v>51</v>
      </c>
      <c r="F118" s="26" t="s">
        <v>51</v>
      </c>
      <c r="G118" s="26">
        <v>0.2</v>
      </c>
    </row>
    <row r="119" spans="2:7" ht="12.75">
      <c r="B119" s="15"/>
      <c r="C119" s="16" t="s">
        <v>6</v>
      </c>
      <c r="D119" s="15">
        <v>0.84</v>
      </c>
      <c r="E119" s="17">
        <v>0.84</v>
      </c>
      <c r="F119" s="26">
        <v>4.79</v>
      </c>
      <c r="G119" s="26">
        <v>4.79</v>
      </c>
    </row>
    <row r="120" spans="2:7" ht="12.75">
      <c r="B120" s="15"/>
      <c r="C120" s="16" t="s">
        <v>44</v>
      </c>
      <c r="D120" s="15">
        <v>2.22</v>
      </c>
      <c r="E120" s="17">
        <v>2.22</v>
      </c>
      <c r="F120" s="26">
        <v>3</v>
      </c>
      <c r="G120" s="26">
        <v>3</v>
      </c>
    </row>
    <row r="121" spans="2:7" ht="11.25" customHeight="1">
      <c r="B121" s="15"/>
      <c r="C121" s="16" t="s">
        <v>48</v>
      </c>
      <c r="D121" s="15" t="s">
        <v>51</v>
      </c>
      <c r="E121" s="17" t="s">
        <v>51</v>
      </c>
      <c r="F121" s="26">
        <v>1.54</v>
      </c>
      <c r="G121" s="26">
        <v>1.54</v>
      </c>
    </row>
    <row r="122" spans="2:7" ht="12.75" hidden="1">
      <c r="B122" s="3" t="s">
        <v>12</v>
      </c>
      <c r="C122" s="5" t="s">
        <v>32</v>
      </c>
      <c r="D122" s="6">
        <f>18.38+0.01</f>
        <v>18.39</v>
      </c>
      <c r="E122" s="6"/>
      <c r="F122" s="25">
        <v>19.41</v>
      </c>
      <c r="G122" s="25"/>
    </row>
    <row r="123" spans="2:7" ht="25.5" hidden="1">
      <c r="B123" s="15"/>
      <c r="C123" s="16" t="s">
        <v>39</v>
      </c>
      <c r="D123" s="15">
        <v>4.32</v>
      </c>
      <c r="E123" s="15"/>
      <c r="F123" s="26">
        <v>3.68</v>
      </c>
      <c r="G123" s="26"/>
    </row>
    <row r="124" spans="2:7" ht="25.5" hidden="1">
      <c r="B124" s="15"/>
      <c r="C124" s="16" t="s">
        <v>40</v>
      </c>
      <c r="D124" s="17">
        <v>1.2</v>
      </c>
      <c r="E124" s="17"/>
      <c r="F124" s="26">
        <v>1.35</v>
      </c>
      <c r="G124" s="26"/>
    </row>
    <row r="125" spans="2:7" ht="25.5" hidden="1">
      <c r="B125" s="15"/>
      <c r="C125" s="16" t="s">
        <v>41</v>
      </c>
      <c r="D125" s="15">
        <v>1.69</v>
      </c>
      <c r="E125" s="15"/>
      <c r="F125" s="26">
        <v>1.88</v>
      </c>
      <c r="G125" s="26"/>
    </row>
    <row r="126" spans="2:7" ht="12.75" hidden="1">
      <c r="B126" s="15"/>
      <c r="C126" s="16" t="s">
        <v>43</v>
      </c>
      <c r="D126" s="15">
        <v>7.15</v>
      </c>
      <c r="E126" s="15"/>
      <c r="F126" s="26">
        <v>6.94</v>
      </c>
      <c r="G126" s="26"/>
    </row>
    <row r="127" spans="2:7" ht="12.75" hidden="1">
      <c r="B127" s="15"/>
      <c r="C127" s="16" t="s">
        <v>45</v>
      </c>
      <c r="D127" s="15">
        <v>0.97</v>
      </c>
      <c r="E127" s="15"/>
      <c r="F127" s="26">
        <v>1.25</v>
      </c>
      <c r="G127" s="26"/>
    </row>
    <row r="128" spans="2:7" ht="12.75" hidden="1">
      <c r="B128" s="15"/>
      <c r="C128" s="16" t="s">
        <v>54</v>
      </c>
      <c r="D128" s="17" t="s">
        <v>51</v>
      </c>
      <c r="E128" s="17"/>
      <c r="F128" s="26">
        <v>0.13</v>
      </c>
      <c r="G128" s="26"/>
    </row>
    <row r="129" spans="2:7" ht="12.75" hidden="1">
      <c r="B129" s="15"/>
      <c r="C129" s="16" t="s">
        <v>55</v>
      </c>
      <c r="D129" s="17">
        <v>0.84</v>
      </c>
      <c r="E129" s="17"/>
      <c r="F129" s="26">
        <v>0.94</v>
      </c>
      <c r="G129" s="26"/>
    </row>
    <row r="130" spans="2:7" ht="12.75" hidden="1">
      <c r="B130" s="15"/>
      <c r="C130" s="16" t="s">
        <v>44</v>
      </c>
      <c r="D130" s="17">
        <v>2.22</v>
      </c>
      <c r="E130" s="17"/>
      <c r="F130" s="26">
        <v>2.43</v>
      </c>
      <c r="G130" s="26"/>
    </row>
    <row r="131" spans="2:7" ht="12.75" hidden="1">
      <c r="B131" s="15"/>
      <c r="C131" s="16" t="s">
        <v>48</v>
      </c>
      <c r="D131" s="17" t="s">
        <v>51</v>
      </c>
      <c r="E131" s="17"/>
      <c r="F131" s="26">
        <v>0.81</v>
      </c>
      <c r="G131" s="26"/>
    </row>
    <row r="132" spans="2:7" ht="11.25" customHeight="1" hidden="1">
      <c r="B132" s="20"/>
      <c r="C132" s="91"/>
      <c r="D132" s="92"/>
      <c r="E132" s="92"/>
      <c r="F132" s="92"/>
      <c r="G132" s="93"/>
    </row>
    <row r="133" spans="2:7" ht="12.75" customHeight="1">
      <c r="B133" s="85"/>
      <c r="C133" s="86"/>
      <c r="D133" s="86"/>
      <c r="E133" s="86"/>
      <c r="F133" s="86"/>
      <c r="G133" s="87"/>
    </row>
    <row r="134" spans="2:7" s="2" customFormat="1" ht="17.25" customHeight="1">
      <c r="B134" s="11" t="s">
        <v>16</v>
      </c>
      <c r="C134" s="82" t="s">
        <v>83</v>
      </c>
      <c r="D134" s="83"/>
      <c r="E134" s="83"/>
      <c r="F134" s="83"/>
      <c r="G134" s="84"/>
    </row>
    <row r="135" spans="2:7" s="2" customFormat="1" ht="12.75" hidden="1">
      <c r="B135" s="4"/>
      <c r="C135" s="112" t="s">
        <v>37</v>
      </c>
      <c r="D135" s="115"/>
      <c r="E135" s="115"/>
      <c r="F135" s="115"/>
      <c r="G135" s="116"/>
    </row>
    <row r="136" spans="2:7" s="2" customFormat="1" ht="12.75" hidden="1">
      <c r="B136" s="4"/>
      <c r="C136" s="112" t="s">
        <v>38</v>
      </c>
      <c r="D136" s="115"/>
      <c r="E136" s="115"/>
      <c r="F136" s="115"/>
      <c r="G136" s="116"/>
    </row>
    <row r="137" spans="2:7" s="2" customFormat="1" ht="12.75">
      <c r="B137" s="4"/>
      <c r="C137" s="39"/>
      <c r="D137" s="40"/>
      <c r="E137" s="40"/>
      <c r="F137" s="58">
        <v>51</v>
      </c>
      <c r="G137" s="59">
        <v>52</v>
      </c>
    </row>
    <row r="138" spans="2:7" ht="12.75">
      <c r="B138" s="3"/>
      <c r="C138" s="12" t="s">
        <v>28</v>
      </c>
      <c r="D138" s="6">
        <v>12.71</v>
      </c>
      <c r="E138" s="6">
        <f>SUM(E139:E149)</f>
        <v>12.690000000000001</v>
      </c>
      <c r="F138" s="25">
        <f>SUM(F139:F149)</f>
        <v>25.749999999999996</v>
      </c>
      <c r="G138" s="25">
        <f>SUM(G139:G149)</f>
        <v>25.799999999999997</v>
      </c>
    </row>
    <row r="139" spans="2:7" ht="25.5">
      <c r="B139" s="15"/>
      <c r="C139" s="16" t="s">
        <v>52</v>
      </c>
      <c r="D139" s="15">
        <v>4.32</v>
      </c>
      <c r="E139" s="15">
        <v>4.32</v>
      </c>
      <c r="F139" s="26">
        <f>5.5-F140</f>
        <v>5.35</v>
      </c>
      <c r="G139" s="26">
        <f>5.5-G140</f>
        <v>5.35</v>
      </c>
    </row>
    <row r="140" spans="2:7" ht="12.75">
      <c r="B140" s="15"/>
      <c r="C140" s="16" t="s">
        <v>3</v>
      </c>
      <c r="D140" s="15"/>
      <c r="E140" s="15"/>
      <c r="F140" s="26">
        <v>0.15</v>
      </c>
      <c r="G140" s="26">
        <v>0.15</v>
      </c>
    </row>
    <row r="141" spans="2:7" ht="25.5">
      <c r="B141" s="15"/>
      <c r="C141" s="16" t="s">
        <v>53</v>
      </c>
      <c r="D141" s="17">
        <v>1.2</v>
      </c>
      <c r="E141" s="17">
        <v>1.2</v>
      </c>
      <c r="F141" s="26">
        <v>2.4</v>
      </c>
      <c r="G141" s="26">
        <v>2.4</v>
      </c>
    </row>
    <row r="142" spans="2:7" ht="25.5">
      <c r="B142" s="15"/>
      <c r="C142" s="16" t="s">
        <v>41</v>
      </c>
      <c r="D142" s="15">
        <v>1.69</v>
      </c>
      <c r="E142" s="15">
        <v>1.69</v>
      </c>
      <c r="F142" s="26">
        <v>3.33</v>
      </c>
      <c r="G142" s="26">
        <v>3.33</v>
      </c>
    </row>
    <row r="143" spans="2:7" ht="12.75">
      <c r="B143" s="15"/>
      <c r="C143" s="16" t="s">
        <v>42</v>
      </c>
      <c r="D143" s="15">
        <v>1.45</v>
      </c>
      <c r="E143" s="15">
        <v>1.45</v>
      </c>
      <c r="F143" s="26">
        <v>2.94</v>
      </c>
      <c r="G143" s="26">
        <v>2.94</v>
      </c>
    </row>
    <row r="144" spans="2:7" ht="12.75">
      <c r="B144" s="15"/>
      <c r="C144" s="16" t="s">
        <v>45</v>
      </c>
      <c r="D144" s="15">
        <v>0.97</v>
      </c>
      <c r="E144" s="15">
        <v>0.97</v>
      </c>
      <c r="F144" s="26">
        <v>2.1</v>
      </c>
      <c r="G144" s="26">
        <v>2.1</v>
      </c>
    </row>
    <row r="145" spans="2:7" ht="25.5">
      <c r="B145" s="15"/>
      <c r="C145" s="138" t="s">
        <v>89</v>
      </c>
      <c r="D145" s="15">
        <v>0.02</v>
      </c>
      <c r="E145" s="15" t="s">
        <v>51</v>
      </c>
      <c r="F145" s="26">
        <v>0.15</v>
      </c>
      <c r="G145" s="26" t="s">
        <v>51</v>
      </c>
    </row>
    <row r="146" spans="2:7" ht="25.5">
      <c r="B146" s="15"/>
      <c r="C146" s="16" t="s">
        <v>4</v>
      </c>
      <c r="D146" s="15" t="s">
        <v>51</v>
      </c>
      <c r="E146" s="15" t="s">
        <v>51</v>
      </c>
      <c r="F146" s="26" t="s">
        <v>51</v>
      </c>
      <c r="G146" s="26">
        <v>0.2</v>
      </c>
    </row>
    <row r="147" spans="2:7" ht="12.75">
      <c r="B147" s="15"/>
      <c r="C147" s="16" t="s">
        <v>6</v>
      </c>
      <c r="D147" s="15">
        <v>0.84</v>
      </c>
      <c r="E147" s="17">
        <v>0.84</v>
      </c>
      <c r="F147" s="26">
        <v>4.79</v>
      </c>
      <c r="G147" s="26">
        <v>4.79</v>
      </c>
    </row>
    <row r="148" spans="2:7" ht="12.75">
      <c r="B148" s="15"/>
      <c r="C148" s="16" t="s">
        <v>44</v>
      </c>
      <c r="D148" s="15">
        <v>2.22</v>
      </c>
      <c r="E148" s="17">
        <v>2.22</v>
      </c>
      <c r="F148" s="26">
        <v>3</v>
      </c>
      <c r="G148" s="26">
        <v>3</v>
      </c>
    </row>
    <row r="149" spans="2:7" ht="12.75">
      <c r="B149" s="15"/>
      <c r="C149" s="16" t="s">
        <v>48</v>
      </c>
      <c r="D149" s="15" t="s">
        <v>51</v>
      </c>
      <c r="E149" s="17" t="s">
        <v>51</v>
      </c>
      <c r="F149" s="26">
        <v>1.54</v>
      </c>
      <c r="G149" s="26">
        <v>1.54</v>
      </c>
    </row>
    <row r="150" spans="2:7" ht="12.75" hidden="1">
      <c r="B150" s="3" t="s">
        <v>13</v>
      </c>
      <c r="C150" s="5" t="s">
        <v>32</v>
      </c>
      <c r="D150" s="6">
        <v>12.69</v>
      </c>
      <c r="E150" s="6"/>
      <c r="F150" s="25">
        <v>14.15</v>
      </c>
      <c r="G150" s="25"/>
    </row>
    <row r="151" spans="2:7" ht="25.5" hidden="1">
      <c r="B151" s="15"/>
      <c r="C151" s="16" t="s">
        <v>39</v>
      </c>
      <c r="D151" s="15">
        <v>4.32</v>
      </c>
      <c r="E151" s="15"/>
      <c r="F151" s="26">
        <v>3.66</v>
      </c>
      <c r="G151" s="26"/>
    </row>
    <row r="152" spans="2:7" ht="13.5" customHeight="1" hidden="1">
      <c r="B152" s="15"/>
      <c r="C152" s="16" t="s">
        <v>40</v>
      </c>
      <c r="D152" s="17">
        <v>1.2</v>
      </c>
      <c r="E152" s="17"/>
      <c r="F152" s="26">
        <v>1.35</v>
      </c>
      <c r="G152" s="26"/>
    </row>
    <row r="153" spans="2:7" ht="25.5" hidden="1">
      <c r="B153" s="15"/>
      <c r="C153" s="16" t="s">
        <v>41</v>
      </c>
      <c r="D153" s="15">
        <v>1.69</v>
      </c>
      <c r="E153" s="15"/>
      <c r="F153" s="26">
        <v>1.88</v>
      </c>
      <c r="G153" s="26"/>
    </row>
    <row r="154" spans="2:7" ht="12.75" hidden="1">
      <c r="B154" s="15"/>
      <c r="C154" s="16" t="s">
        <v>42</v>
      </c>
      <c r="D154" s="15">
        <v>1.45</v>
      </c>
      <c r="E154" s="15"/>
      <c r="F154" s="26">
        <v>1.7</v>
      </c>
      <c r="G154" s="26"/>
    </row>
    <row r="155" spans="2:7" ht="12.75" hidden="1">
      <c r="B155" s="15"/>
      <c r="C155" s="16" t="s">
        <v>45</v>
      </c>
      <c r="D155" s="15">
        <v>0.97</v>
      </c>
      <c r="E155" s="15"/>
      <c r="F155" s="26">
        <v>1.25</v>
      </c>
      <c r="G155" s="26"/>
    </row>
    <row r="156" spans="2:7" ht="12.75" hidden="1">
      <c r="B156" s="15"/>
      <c r="C156" s="19"/>
      <c r="D156" s="17"/>
      <c r="E156" s="17"/>
      <c r="F156" s="26">
        <v>0.13</v>
      </c>
      <c r="G156" s="26"/>
    </row>
    <row r="157" spans="2:7" ht="12.75" hidden="1">
      <c r="B157" s="15"/>
      <c r="C157" s="16" t="s">
        <v>55</v>
      </c>
      <c r="D157" s="17">
        <v>0.84</v>
      </c>
      <c r="E157" s="17"/>
      <c r="F157" s="26">
        <v>0.94</v>
      </c>
      <c r="G157" s="26"/>
    </row>
    <row r="158" spans="2:7" ht="12.75" hidden="1">
      <c r="B158" s="15"/>
      <c r="C158" s="16" t="s">
        <v>44</v>
      </c>
      <c r="D158" s="17">
        <v>2.22</v>
      </c>
      <c r="E158" s="17"/>
      <c r="F158" s="26">
        <v>2.43</v>
      </c>
      <c r="G158" s="26"/>
    </row>
    <row r="159" spans="2:7" ht="12.75" hidden="1">
      <c r="B159" s="15"/>
      <c r="C159" s="16" t="s">
        <v>48</v>
      </c>
      <c r="D159" s="17" t="s">
        <v>51</v>
      </c>
      <c r="E159" s="17"/>
      <c r="F159" s="26">
        <v>0.81</v>
      </c>
      <c r="G159" s="26"/>
    </row>
    <row r="160" spans="2:7" ht="0.75" customHeight="1">
      <c r="B160" s="20"/>
      <c r="C160" s="91"/>
      <c r="D160" s="92"/>
      <c r="E160" s="92"/>
      <c r="F160" s="92"/>
      <c r="G160" s="93"/>
    </row>
    <row r="161" spans="2:7" ht="12" customHeight="1">
      <c r="B161" s="85"/>
      <c r="C161" s="86"/>
      <c r="D161" s="86"/>
      <c r="E161" s="86"/>
      <c r="F161" s="86"/>
      <c r="G161" s="87"/>
    </row>
    <row r="162" spans="2:9" s="2" customFormat="1" ht="17.25" customHeight="1">
      <c r="B162" s="11" t="s">
        <v>17</v>
      </c>
      <c r="C162" s="82" t="s">
        <v>84</v>
      </c>
      <c r="D162" s="83"/>
      <c r="E162" s="83"/>
      <c r="F162" s="83"/>
      <c r="G162" s="84"/>
      <c r="I162" s="1"/>
    </row>
    <row r="163" spans="2:7" s="2" customFormat="1" ht="117" customHeight="1" hidden="1">
      <c r="B163" s="8"/>
      <c r="C163" s="103" t="s">
        <v>60</v>
      </c>
      <c r="D163" s="104"/>
      <c r="E163" s="104"/>
      <c r="F163" s="104"/>
      <c r="G163" s="105"/>
    </row>
    <row r="164" spans="2:7" s="2" customFormat="1" ht="117.75" customHeight="1" hidden="1">
      <c r="B164" s="9"/>
      <c r="C164" s="106" t="s">
        <v>61</v>
      </c>
      <c r="D164" s="107"/>
      <c r="E164" s="107"/>
      <c r="F164" s="107"/>
      <c r="G164" s="108"/>
    </row>
    <row r="165" spans="2:7" s="2" customFormat="1" ht="40.5" customHeight="1" hidden="1">
      <c r="B165" s="9"/>
      <c r="C165" s="109" t="s">
        <v>24</v>
      </c>
      <c r="D165" s="110"/>
      <c r="E165" s="110"/>
      <c r="F165" s="110"/>
      <c r="G165" s="111"/>
    </row>
    <row r="166" spans="2:7" s="2" customFormat="1" ht="39" customHeight="1" hidden="1">
      <c r="B166" s="4"/>
      <c r="C166" s="112" t="s">
        <v>62</v>
      </c>
      <c r="D166" s="113"/>
      <c r="E166" s="113"/>
      <c r="F166" s="113"/>
      <c r="G166" s="114"/>
    </row>
    <row r="167" spans="2:7" s="2" customFormat="1" ht="21.75" customHeight="1">
      <c r="B167" s="4"/>
      <c r="C167" s="39"/>
      <c r="D167" s="43"/>
      <c r="E167" s="43"/>
      <c r="F167" s="60">
        <v>61</v>
      </c>
      <c r="G167" s="61">
        <v>62</v>
      </c>
    </row>
    <row r="168" spans="2:7" ht="12.75">
      <c r="B168" s="3"/>
      <c r="C168" s="12" t="s">
        <v>28</v>
      </c>
      <c r="D168" s="6">
        <f>11.25+0.01</f>
        <v>11.26</v>
      </c>
      <c r="E168" s="6">
        <f>SUM(E169:E178)</f>
        <v>11.240000000000002</v>
      </c>
      <c r="F168" s="25">
        <f>SUM(F169:F178)</f>
        <v>22.81</v>
      </c>
      <c r="G168" s="25">
        <f>SUM(G169:G178)</f>
        <v>22.86</v>
      </c>
    </row>
    <row r="169" spans="2:7" ht="24" customHeight="1">
      <c r="B169" s="15"/>
      <c r="C169" s="16" t="s">
        <v>52</v>
      </c>
      <c r="D169" s="15">
        <v>4.32</v>
      </c>
      <c r="E169" s="15">
        <v>4.32</v>
      </c>
      <c r="F169" s="26">
        <f>5.5-F170</f>
        <v>5.35</v>
      </c>
      <c r="G169" s="26">
        <f>5.5-G170</f>
        <v>5.35</v>
      </c>
    </row>
    <row r="170" spans="2:7" ht="12.75" customHeight="1">
      <c r="B170" s="15"/>
      <c r="C170" s="16" t="s">
        <v>3</v>
      </c>
      <c r="D170" s="15"/>
      <c r="E170" s="15"/>
      <c r="F170" s="26">
        <f>0.15</f>
        <v>0.15</v>
      </c>
      <c r="G170" s="26">
        <v>0.15</v>
      </c>
    </row>
    <row r="171" spans="2:7" ht="23.25" customHeight="1">
      <c r="B171" s="15"/>
      <c r="C171" s="16" t="s">
        <v>53</v>
      </c>
      <c r="D171" s="17">
        <v>1.2</v>
      </c>
      <c r="E171" s="17">
        <v>1.2</v>
      </c>
      <c r="F171" s="26">
        <v>2.4</v>
      </c>
      <c r="G171" s="26">
        <v>2.4</v>
      </c>
    </row>
    <row r="172" spans="2:7" ht="25.5">
      <c r="B172" s="15"/>
      <c r="C172" s="16" t="s">
        <v>41</v>
      </c>
      <c r="D172" s="15">
        <v>1.69</v>
      </c>
      <c r="E172" s="15">
        <v>1.69</v>
      </c>
      <c r="F172" s="26">
        <v>3.33</v>
      </c>
      <c r="G172" s="26">
        <v>3.33</v>
      </c>
    </row>
    <row r="173" spans="2:7" ht="12.75">
      <c r="B173" s="15"/>
      <c r="C173" s="16" t="s">
        <v>45</v>
      </c>
      <c r="D173" s="15">
        <v>0.97</v>
      </c>
      <c r="E173" s="15">
        <v>0.97</v>
      </c>
      <c r="F173" s="26">
        <v>2.1</v>
      </c>
      <c r="G173" s="26">
        <v>2.1</v>
      </c>
    </row>
    <row r="174" spans="2:7" ht="25.5">
      <c r="B174" s="15"/>
      <c r="C174" s="138" t="s">
        <v>89</v>
      </c>
      <c r="D174" s="15">
        <v>0.02</v>
      </c>
      <c r="E174" s="15" t="s">
        <v>51</v>
      </c>
      <c r="F174" s="26">
        <v>0.15</v>
      </c>
      <c r="G174" s="26" t="s">
        <v>51</v>
      </c>
    </row>
    <row r="175" spans="2:7" ht="25.5">
      <c r="B175" s="15"/>
      <c r="C175" s="16" t="s">
        <v>4</v>
      </c>
      <c r="D175" s="15" t="s">
        <v>51</v>
      </c>
      <c r="E175" s="15" t="s">
        <v>51</v>
      </c>
      <c r="F175" s="26" t="s">
        <v>51</v>
      </c>
      <c r="G175" s="26">
        <v>0.2</v>
      </c>
    </row>
    <row r="176" spans="2:7" ht="12.75">
      <c r="B176" s="15"/>
      <c r="C176" s="16" t="s">
        <v>6</v>
      </c>
      <c r="D176" s="15">
        <v>0.84</v>
      </c>
      <c r="E176" s="17">
        <v>0.84</v>
      </c>
      <c r="F176" s="26">
        <v>4.79</v>
      </c>
      <c r="G176" s="26">
        <v>4.79</v>
      </c>
    </row>
    <row r="177" spans="2:7" ht="12.75">
      <c r="B177" s="15"/>
      <c r="C177" s="16" t="s">
        <v>44</v>
      </c>
      <c r="D177" s="15">
        <v>2.22</v>
      </c>
      <c r="E177" s="17">
        <v>2.22</v>
      </c>
      <c r="F177" s="26">
        <v>3</v>
      </c>
      <c r="G177" s="26">
        <v>3</v>
      </c>
    </row>
    <row r="178" spans="2:7" ht="12.75">
      <c r="B178" s="15"/>
      <c r="C178" s="16" t="s">
        <v>48</v>
      </c>
      <c r="D178" s="15" t="s">
        <v>51</v>
      </c>
      <c r="E178" s="17" t="s">
        <v>51</v>
      </c>
      <c r="F178" s="26">
        <v>1.54</v>
      </c>
      <c r="G178" s="26">
        <v>1.54</v>
      </c>
    </row>
    <row r="179" spans="2:7" ht="12.75" customHeight="1" hidden="1">
      <c r="B179" s="3" t="s">
        <v>14</v>
      </c>
      <c r="C179" s="5" t="s">
        <v>32</v>
      </c>
      <c r="D179" s="6">
        <f>11.23+0.01</f>
        <v>11.24</v>
      </c>
      <c r="E179" s="6"/>
      <c r="F179" s="25">
        <v>12.47</v>
      </c>
      <c r="G179" s="25"/>
    </row>
    <row r="180" spans="2:7" ht="25.5" customHeight="1" hidden="1">
      <c r="B180" s="15"/>
      <c r="C180" s="16" t="s">
        <v>39</v>
      </c>
      <c r="D180" s="15">
        <v>4.32</v>
      </c>
      <c r="E180" s="15"/>
      <c r="F180" s="26">
        <f>3.68</f>
        <v>3.68</v>
      </c>
      <c r="G180" s="26"/>
    </row>
    <row r="181" spans="2:7" ht="13.5" customHeight="1" hidden="1">
      <c r="B181" s="15"/>
      <c r="C181" s="16" t="s">
        <v>40</v>
      </c>
      <c r="D181" s="17">
        <v>1.2</v>
      </c>
      <c r="E181" s="17"/>
      <c r="F181" s="26">
        <v>1.35</v>
      </c>
      <c r="G181" s="26"/>
    </row>
    <row r="182" spans="2:7" ht="25.5" customHeight="1" hidden="1">
      <c r="B182" s="15"/>
      <c r="C182" s="16" t="s">
        <v>41</v>
      </c>
      <c r="D182" s="15">
        <v>1.69</v>
      </c>
      <c r="E182" s="15"/>
      <c r="F182" s="26">
        <v>1.88</v>
      </c>
      <c r="G182" s="26"/>
    </row>
    <row r="183" spans="2:7" ht="12.75" customHeight="1" hidden="1">
      <c r="B183" s="15"/>
      <c r="C183" s="16" t="s">
        <v>45</v>
      </c>
      <c r="D183" s="15">
        <v>0.97</v>
      </c>
      <c r="E183" s="15"/>
      <c r="F183" s="26">
        <v>1.25</v>
      </c>
      <c r="G183" s="26"/>
    </row>
    <row r="184" spans="2:7" ht="12.75" customHeight="1" hidden="1">
      <c r="B184" s="15"/>
      <c r="C184" s="19"/>
      <c r="D184" s="17"/>
      <c r="E184" s="17"/>
      <c r="F184" s="26">
        <v>0.13</v>
      </c>
      <c r="G184" s="26"/>
    </row>
    <row r="185" spans="2:7" ht="12.75" customHeight="1" hidden="1">
      <c r="B185" s="15"/>
      <c r="C185" s="16" t="s">
        <v>55</v>
      </c>
      <c r="D185" s="17">
        <v>0.84</v>
      </c>
      <c r="E185" s="17"/>
      <c r="F185" s="26">
        <v>0.94</v>
      </c>
      <c r="G185" s="26"/>
    </row>
    <row r="186" spans="2:7" ht="12.75" customHeight="1" hidden="1">
      <c r="B186" s="15"/>
      <c r="C186" s="16" t="s">
        <v>44</v>
      </c>
      <c r="D186" s="17">
        <v>2.22</v>
      </c>
      <c r="E186" s="17"/>
      <c r="F186" s="26">
        <v>2.43</v>
      </c>
      <c r="G186" s="26"/>
    </row>
    <row r="187" spans="2:7" ht="12.75" customHeight="1" hidden="1">
      <c r="B187" s="15"/>
      <c r="C187" s="16" t="s">
        <v>48</v>
      </c>
      <c r="D187" s="17" t="s">
        <v>51</v>
      </c>
      <c r="E187" s="17"/>
      <c r="F187" s="26">
        <v>0.81</v>
      </c>
      <c r="G187" s="26"/>
    </row>
    <row r="188" spans="2:7" ht="16.5" customHeight="1" hidden="1">
      <c r="B188" s="20"/>
      <c r="C188" s="91"/>
      <c r="D188" s="92"/>
      <c r="E188" s="92"/>
      <c r="F188" s="92"/>
      <c r="G188" s="93"/>
    </row>
    <row r="189" spans="2:7" ht="10.5" customHeight="1">
      <c r="B189" s="85"/>
      <c r="C189" s="86"/>
      <c r="D189" s="86"/>
      <c r="E189" s="86"/>
      <c r="F189" s="86"/>
      <c r="G189" s="87"/>
    </row>
    <row r="190" spans="2:7" s="2" customFormat="1" ht="33" customHeight="1">
      <c r="B190" s="11" t="s">
        <v>18</v>
      </c>
      <c r="C190" s="82" t="s">
        <v>85</v>
      </c>
      <c r="D190" s="83"/>
      <c r="E190" s="83"/>
      <c r="F190" s="83"/>
      <c r="G190" s="84"/>
    </row>
    <row r="191" spans="2:7" ht="15.75" customHeight="1" hidden="1">
      <c r="B191" s="15"/>
      <c r="C191" s="98" t="s">
        <v>27</v>
      </c>
      <c r="D191" s="101"/>
      <c r="E191" s="101"/>
      <c r="F191" s="101"/>
      <c r="G191" s="102"/>
    </row>
    <row r="192" spans="2:7" ht="15.75" customHeight="1">
      <c r="B192" s="15"/>
      <c r="C192" s="35"/>
      <c r="D192" s="41"/>
      <c r="E192" s="41"/>
      <c r="F192" s="62">
        <v>71</v>
      </c>
      <c r="G192" s="42"/>
    </row>
    <row r="193" spans="2:7" ht="12.75">
      <c r="B193" s="15"/>
      <c r="C193" s="12" t="s">
        <v>28</v>
      </c>
      <c r="D193" s="6">
        <f>10.05+0.01</f>
        <v>10.06</v>
      </c>
      <c r="E193" s="6"/>
      <c r="F193" s="25">
        <f>SUM(F194:F201)</f>
        <v>20.29</v>
      </c>
      <c r="G193" s="25"/>
    </row>
    <row r="194" spans="2:10" ht="25.5">
      <c r="B194" s="15"/>
      <c r="C194" s="16" t="s">
        <v>52</v>
      </c>
      <c r="D194" s="15">
        <v>4.32</v>
      </c>
      <c r="E194" s="15">
        <v>4.32</v>
      </c>
      <c r="F194" s="26">
        <f>5.5-0.15</f>
        <v>5.35</v>
      </c>
      <c r="G194" s="26" t="s">
        <v>51</v>
      </c>
      <c r="J194" s="78"/>
    </row>
    <row r="195" spans="2:10" ht="12.75">
      <c r="B195" s="15"/>
      <c r="C195" s="16" t="s">
        <v>3</v>
      </c>
      <c r="D195" s="15"/>
      <c r="E195" s="15"/>
      <c r="F195" s="26">
        <v>0.15</v>
      </c>
      <c r="G195" s="26" t="s">
        <v>51</v>
      </c>
      <c r="J195" s="78"/>
    </row>
    <row r="196" spans="2:10" ht="25.5">
      <c r="B196" s="15"/>
      <c r="C196" s="16" t="s">
        <v>41</v>
      </c>
      <c r="D196" s="15">
        <v>1.69</v>
      </c>
      <c r="E196" s="15" t="s">
        <v>51</v>
      </c>
      <c r="F196" s="26">
        <v>3.33</v>
      </c>
      <c r="G196" s="26" t="s">
        <v>51</v>
      </c>
      <c r="J196" s="78"/>
    </row>
    <row r="197" spans="2:10" ht="12.75">
      <c r="B197" s="15"/>
      <c r="C197" s="16" t="s">
        <v>45</v>
      </c>
      <c r="D197" s="15">
        <v>0.97</v>
      </c>
      <c r="E197" s="15" t="s">
        <v>51</v>
      </c>
      <c r="F197" s="26">
        <v>1.98</v>
      </c>
      <c r="G197" s="26" t="s">
        <v>51</v>
      </c>
      <c r="J197" s="78"/>
    </row>
    <row r="198" spans="2:10" ht="25.5">
      <c r="B198" s="15"/>
      <c r="C198" s="138" t="s">
        <v>89</v>
      </c>
      <c r="D198" s="15">
        <v>0.02</v>
      </c>
      <c r="E198" s="15" t="s">
        <v>51</v>
      </c>
      <c r="F198" s="26">
        <v>0.15</v>
      </c>
      <c r="G198" s="26" t="s">
        <v>51</v>
      </c>
      <c r="J198" s="78"/>
    </row>
    <row r="199" spans="2:10" ht="12.75">
      <c r="B199" s="15"/>
      <c r="C199" s="16" t="s">
        <v>6</v>
      </c>
      <c r="D199" s="15">
        <v>0.84</v>
      </c>
      <c r="E199" s="15" t="s">
        <v>51</v>
      </c>
      <c r="F199" s="26">
        <v>4.79</v>
      </c>
      <c r="G199" s="26" t="s">
        <v>51</v>
      </c>
      <c r="J199" s="78"/>
    </row>
    <row r="200" spans="2:10" ht="12.75">
      <c r="B200" s="15"/>
      <c r="C200" s="16" t="s">
        <v>44</v>
      </c>
      <c r="D200" s="15">
        <v>2.22</v>
      </c>
      <c r="E200" s="15" t="s">
        <v>51</v>
      </c>
      <c r="F200" s="26">
        <v>3</v>
      </c>
      <c r="G200" s="26" t="s">
        <v>51</v>
      </c>
      <c r="J200" s="78"/>
    </row>
    <row r="201" spans="2:10" ht="12.75">
      <c r="B201" s="15"/>
      <c r="C201" s="16" t="s">
        <v>48</v>
      </c>
      <c r="D201" s="15" t="s">
        <v>51</v>
      </c>
      <c r="E201" s="15" t="s">
        <v>51</v>
      </c>
      <c r="F201" s="26">
        <v>1.54</v>
      </c>
      <c r="G201" s="26" t="s">
        <v>51</v>
      </c>
      <c r="J201" s="78"/>
    </row>
    <row r="202" spans="2:10" ht="16.5" customHeight="1" hidden="1">
      <c r="B202" s="20"/>
      <c r="C202" s="91"/>
      <c r="D202" s="92"/>
      <c r="E202" s="92"/>
      <c r="F202" s="92"/>
      <c r="G202" s="93"/>
      <c r="J202" s="77"/>
    </row>
    <row r="203" spans="2:7" ht="9.75" customHeight="1" hidden="1">
      <c r="B203" s="85"/>
      <c r="C203" s="86"/>
      <c r="D203" s="86"/>
      <c r="E203" s="86"/>
      <c r="F203" s="86"/>
      <c r="G203" s="87"/>
    </row>
    <row r="204" spans="2:7" ht="12.75" customHeight="1">
      <c r="B204" s="85"/>
      <c r="C204" s="86"/>
      <c r="D204" s="86"/>
      <c r="E204" s="86"/>
      <c r="F204" s="86"/>
      <c r="G204" s="87"/>
    </row>
    <row r="205" spans="2:7" s="2" customFormat="1" ht="18" customHeight="1">
      <c r="B205" s="11" t="s">
        <v>19</v>
      </c>
      <c r="C205" s="82" t="s">
        <v>86</v>
      </c>
      <c r="D205" s="83"/>
      <c r="E205" s="83"/>
      <c r="F205" s="83"/>
      <c r="G205" s="84"/>
    </row>
    <row r="206" spans="2:7" ht="48.75" customHeight="1" hidden="1">
      <c r="B206" s="15"/>
      <c r="C206" s="94" t="s">
        <v>63</v>
      </c>
      <c r="D206" s="95"/>
      <c r="E206" s="95"/>
      <c r="F206" s="95"/>
      <c r="G206" s="96"/>
    </row>
    <row r="207" spans="2:7" ht="16.5" customHeight="1">
      <c r="B207" s="15"/>
      <c r="C207" s="36"/>
      <c r="D207" s="37"/>
      <c r="E207" s="37"/>
      <c r="F207" s="63">
        <v>81</v>
      </c>
      <c r="G207" s="38"/>
    </row>
    <row r="208" spans="2:7" ht="12.75">
      <c r="B208" s="15"/>
      <c r="C208" s="12" t="s">
        <v>28</v>
      </c>
      <c r="D208" s="6">
        <f>10.05+0.01</f>
        <v>10.06</v>
      </c>
      <c r="E208" s="6" t="s">
        <v>51</v>
      </c>
      <c r="F208" s="25">
        <f>SUM(F209:F215)</f>
        <v>11.190000000000001</v>
      </c>
      <c r="G208" s="25" t="s">
        <v>51</v>
      </c>
    </row>
    <row r="209" spans="2:7" ht="25.5">
      <c r="B209" s="15"/>
      <c r="C209" s="16" t="s">
        <v>52</v>
      </c>
      <c r="D209" s="15">
        <v>4.32</v>
      </c>
      <c r="E209" s="15">
        <v>4.32</v>
      </c>
      <c r="F209" s="26">
        <f>4.41-0.15</f>
        <v>4.26</v>
      </c>
      <c r="G209" s="26" t="s">
        <v>51</v>
      </c>
    </row>
    <row r="210" spans="2:7" ht="12.75">
      <c r="B210" s="15"/>
      <c r="C210" s="16" t="s">
        <v>3</v>
      </c>
      <c r="D210" s="15"/>
      <c r="E210" s="15"/>
      <c r="F210" s="26">
        <v>0.15</v>
      </c>
      <c r="G210" s="26"/>
    </row>
    <row r="211" spans="2:7" ht="25.5" hidden="1">
      <c r="B211" s="15"/>
      <c r="C211" s="16" t="s">
        <v>41</v>
      </c>
      <c r="D211" s="15">
        <v>1.69</v>
      </c>
      <c r="E211" s="15" t="s">
        <v>51</v>
      </c>
      <c r="F211" s="26" t="s">
        <v>51</v>
      </c>
      <c r="G211" s="26" t="s">
        <v>51</v>
      </c>
    </row>
    <row r="212" spans="2:7" ht="12.75">
      <c r="B212" s="15"/>
      <c r="C212" s="16" t="s">
        <v>45</v>
      </c>
      <c r="D212" s="15">
        <v>0.97</v>
      </c>
      <c r="E212" s="15" t="s">
        <v>51</v>
      </c>
      <c r="F212" s="26">
        <v>1.84</v>
      </c>
      <c r="G212" s="26" t="s">
        <v>51</v>
      </c>
    </row>
    <row r="213" spans="2:7" ht="25.5">
      <c r="B213" s="15"/>
      <c r="C213" s="138" t="s">
        <v>89</v>
      </c>
      <c r="D213" s="15">
        <v>0.02</v>
      </c>
      <c r="E213" s="15" t="s">
        <v>51</v>
      </c>
      <c r="F213" s="26">
        <v>0.15</v>
      </c>
      <c r="G213" s="26" t="s">
        <v>51</v>
      </c>
    </row>
    <row r="214" spans="2:7" ht="12.75">
      <c r="B214" s="15"/>
      <c r="C214" s="16" t="s">
        <v>6</v>
      </c>
      <c r="D214" s="15">
        <v>0.84</v>
      </c>
      <c r="E214" s="15" t="s">
        <v>51</v>
      </c>
      <c r="F214" s="26">
        <v>4.79</v>
      </c>
      <c r="G214" s="26" t="s">
        <v>51</v>
      </c>
    </row>
    <row r="215" spans="2:7" ht="0.75" customHeight="1">
      <c r="B215" s="15"/>
      <c r="C215" s="16" t="s">
        <v>44</v>
      </c>
      <c r="D215" s="15">
        <v>2.22</v>
      </c>
      <c r="E215" s="15" t="s">
        <v>51</v>
      </c>
      <c r="F215" s="26"/>
      <c r="G215" s="26" t="s">
        <v>51</v>
      </c>
    </row>
    <row r="216" spans="2:7" ht="12" customHeight="1" hidden="1">
      <c r="B216" s="20"/>
      <c r="C216" s="91"/>
      <c r="D216" s="92"/>
      <c r="E216" s="92"/>
      <c r="F216" s="92"/>
      <c r="G216" s="93"/>
    </row>
    <row r="217" spans="2:7" ht="1.5" customHeight="1" hidden="1">
      <c r="B217" s="85"/>
      <c r="C217" s="86"/>
      <c r="D217" s="86"/>
      <c r="E217" s="86"/>
      <c r="F217" s="86"/>
      <c r="G217" s="87"/>
    </row>
    <row r="218" spans="2:7" s="2" customFormat="1" ht="20.25" customHeight="1" hidden="1">
      <c r="B218" s="11" t="s">
        <v>21</v>
      </c>
      <c r="C218" s="97" t="s">
        <v>29</v>
      </c>
      <c r="D218" s="83"/>
      <c r="E218" s="83"/>
      <c r="F218" s="83"/>
      <c r="G218" s="84"/>
    </row>
    <row r="219" spans="2:7" s="2" customFormat="1" ht="12.75" hidden="1">
      <c r="B219" s="4"/>
      <c r="C219" s="98" t="s">
        <v>25</v>
      </c>
      <c r="D219" s="99"/>
      <c r="E219" s="99"/>
      <c r="F219" s="99"/>
      <c r="G219" s="100"/>
    </row>
    <row r="220" spans="2:7" ht="12.75" hidden="1">
      <c r="B220" s="15"/>
      <c r="C220" s="12" t="s">
        <v>28</v>
      </c>
      <c r="D220" s="6">
        <f>10.05+0.01</f>
        <v>10.06</v>
      </c>
      <c r="E220" s="6" t="s">
        <v>51</v>
      </c>
      <c r="F220" s="25">
        <v>5.96</v>
      </c>
      <c r="G220" s="25" t="s">
        <v>51</v>
      </c>
    </row>
    <row r="221" spans="2:7" ht="25.5" hidden="1">
      <c r="B221" s="15"/>
      <c r="C221" s="16" t="s">
        <v>52</v>
      </c>
      <c r="D221" s="15">
        <v>4.32</v>
      </c>
      <c r="E221" s="15" t="s">
        <v>51</v>
      </c>
      <c r="F221" s="26">
        <f>3.68</f>
        <v>3.68</v>
      </c>
      <c r="G221" s="26" t="s">
        <v>51</v>
      </c>
    </row>
    <row r="222" spans="2:7" ht="25.5" hidden="1">
      <c r="B222" s="15"/>
      <c r="C222" s="16" t="s">
        <v>41</v>
      </c>
      <c r="D222" s="15">
        <v>1.69</v>
      </c>
      <c r="E222" s="15" t="s">
        <v>51</v>
      </c>
      <c r="F222" s="26" t="s">
        <v>51</v>
      </c>
      <c r="G222" s="26" t="s">
        <v>51</v>
      </c>
    </row>
    <row r="223" spans="2:7" ht="12.75" hidden="1">
      <c r="B223" s="15"/>
      <c r="C223" s="16" t="s">
        <v>45</v>
      </c>
      <c r="D223" s="15">
        <v>0.97</v>
      </c>
      <c r="E223" s="15" t="s">
        <v>51</v>
      </c>
      <c r="F223" s="26">
        <v>1.25</v>
      </c>
      <c r="G223" s="26" t="s">
        <v>51</v>
      </c>
    </row>
    <row r="224" spans="2:7" ht="12.75" hidden="1">
      <c r="B224" s="15"/>
      <c r="C224" s="16" t="s">
        <v>46</v>
      </c>
      <c r="D224" s="15">
        <v>0.02</v>
      </c>
      <c r="E224" s="15" t="s">
        <v>51</v>
      </c>
      <c r="F224" s="26">
        <f>0.04+0.05</f>
        <v>0.09</v>
      </c>
      <c r="G224" s="26" t="s">
        <v>51</v>
      </c>
    </row>
    <row r="225" spans="2:7" ht="12.75" hidden="1">
      <c r="B225" s="15"/>
      <c r="C225" s="16" t="s">
        <v>55</v>
      </c>
      <c r="D225" s="15">
        <v>0.84</v>
      </c>
      <c r="E225" s="15" t="s">
        <v>51</v>
      </c>
      <c r="F225" s="26">
        <v>0.94</v>
      </c>
      <c r="G225" s="26" t="s">
        <v>51</v>
      </c>
    </row>
    <row r="226" spans="2:7" ht="12.75" hidden="1">
      <c r="B226" s="15"/>
      <c r="C226" s="16" t="s">
        <v>44</v>
      </c>
      <c r="D226" s="15">
        <v>2.22</v>
      </c>
      <c r="E226" s="15" t="s">
        <v>51</v>
      </c>
      <c r="F226" s="26" t="s">
        <v>51</v>
      </c>
      <c r="G226" s="26" t="s">
        <v>51</v>
      </c>
    </row>
    <row r="227" spans="2:7" ht="12.75">
      <c r="B227" s="85"/>
      <c r="C227" s="86"/>
      <c r="D227" s="86"/>
      <c r="E227" s="86"/>
      <c r="F227" s="86"/>
      <c r="G227" s="87"/>
    </row>
    <row r="228" spans="2:7" s="2" customFormat="1" ht="20.25" customHeight="1">
      <c r="B228" s="11" t="s">
        <v>20</v>
      </c>
      <c r="C228" s="82" t="s">
        <v>87</v>
      </c>
      <c r="D228" s="83"/>
      <c r="E228" s="83"/>
      <c r="F228" s="83"/>
      <c r="G228" s="84"/>
    </row>
    <row r="229" spans="2:7" s="2" customFormat="1" ht="40.5" customHeight="1" hidden="1">
      <c r="B229" s="10"/>
      <c r="C229" s="88" t="s">
        <v>26</v>
      </c>
      <c r="D229" s="89"/>
      <c r="E229" s="89"/>
      <c r="F229" s="89"/>
      <c r="G229" s="90"/>
    </row>
    <row r="230" spans="2:7" s="2" customFormat="1" ht="21" customHeight="1">
      <c r="B230" s="10"/>
      <c r="C230" s="32"/>
      <c r="D230" s="33"/>
      <c r="E230" s="33"/>
      <c r="F230" s="63">
        <v>91</v>
      </c>
      <c r="G230" s="34"/>
    </row>
    <row r="231" spans="2:7" ht="12.75">
      <c r="B231" s="3"/>
      <c r="C231" s="12" t="s">
        <v>28</v>
      </c>
      <c r="D231" s="6">
        <f>SUM(D232:D243)</f>
        <v>11.260000000000002</v>
      </c>
      <c r="E231" s="21" t="s">
        <v>51</v>
      </c>
      <c r="F231" s="25">
        <f>SUM(F232:F243)</f>
        <v>22.21</v>
      </c>
      <c r="G231" s="28" t="s">
        <v>51</v>
      </c>
    </row>
    <row r="232" spans="2:7" ht="25.5">
      <c r="B232" s="22"/>
      <c r="C232" s="16" t="s">
        <v>52</v>
      </c>
      <c r="D232" s="15">
        <v>4.32</v>
      </c>
      <c r="E232" s="15" t="s">
        <v>51</v>
      </c>
      <c r="F232" s="26">
        <f>4.41-F233</f>
        <v>4.26</v>
      </c>
      <c r="G232" s="26" t="s">
        <v>51</v>
      </c>
    </row>
    <row r="233" spans="2:7" ht="12.75">
      <c r="B233" s="22"/>
      <c r="C233" s="16" t="s">
        <v>3</v>
      </c>
      <c r="D233" s="15"/>
      <c r="E233" s="15"/>
      <c r="F233" s="26">
        <v>0.15</v>
      </c>
      <c r="G233" s="26"/>
    </row>
    <row r="234" spans="2:7" ht="25.5">
      <c r="B234" s="22"/>
      <c r="C234" s="16" t="s">
        <v>53</v>
      </c>
      <c r="D234" s="17">
        <v>1.2</v>
      </c>
      <c r="E234" s="15" t="s">
        <v>51</v>
      </c>
      <c r="F234" s="26">
        <v>2.4</v>
      </c>
      <c r="G234" s="26" t="s">
        <v>51</v>
      </c>
    </row>
    <row r="235" spans="2:7" ht="25.5">
      <c r="B235" s="22"/>
      <c r="C235" s="16" t="s">
        <v>41</v>
      </c>
      <c r="D235" s="15">
        <v>1.69</v>
      </c>
      <c r="E235" s="15" t="s">
        <v>51</v>
      </c>
      <c r="F235" s="26">
        <v>3.33</v>
      </c>
      <c r="G235" s="26" t="s">
        <v>51</v>
      </c>
    </row>
    <row r="236" spans="2:7" ht="12.75">
      <c r="B236" s="22"/>
      <c r="C236" s="16" t="s">
        <v>45</v>
      </c>
      <c r="D236" s="15">
        <v>0.97</v>
      </c>
      <c r="E236" s="15" t="s">
        <v>51</v>
      </c>
      <c r="F236" s="26">
        <f>1.38+0.09</f>
        <v>1.47</v>
      </c>
      <c r="G236" s="26" t="s">
        <v>51</v>
      </c>
    </row>
    <row r="237" spans="2:7" ht="12.75">
      <c r="B237" s="15"/>
      <c r="C237" s="16" t="s">
        <v>44</v>
      </c>
      <c r="D237" s="15">
        <v>2.22</v>
      </c>
      <c r="E237" s="15" t="s">
        <v>51</v>
      </c>
      <c r="F237" s="26">
        <v>3</v>
      </c>
      <c r="G237" s="26" t="s">
        <v>51</v>
      </c>
    </row>
    <row r="238" spans="2:7" ht="25.5">
      <c r="B238" s="22"/>
      <c r="C238" s="138" t="s">
        <v>89</v>
      </c>
      <c r="D238" s="15">
        <v>0.02</v>
      </c>
      <c r="E238" s="15" t="s">
        <v>51</v>
      </c>
      <c r="F238" s="26">
        <v>0.15</v>
      </c>
      <c r="G238" s="26" t="s">
        <v>51</v>
      </c>
    </row>
    <row r="239" spans="2:7" ht="25.5">
      <c r="B239" s="22"/>
      <c r="C239" s="16" t="s">
        <v>4</v>
      </c>
      <c r="D239" s="15" t="s">
        <v>51</v>
      </c>
      <c r="E239" s="15" t="s">
        <v>51</v>
      </c>
      <c r="F239" s="26" t="s">
        <v>51</v>
      </c>
      <c r="G239" s="26" t="s">
        <v>51</v>
      </c>
    </row>
    <row r="240" spans="2:7" ht="12.75">
      <c r="B240" s="22"/>
      <c r="C240" s="16" t="s">
        <v>6</v>
      </c>
      <c r="D240" s="15">
        <v>0.84</v>
      </c>
      <c r="E240" s="15" t="s">
        <v>51</v>
      </c>
      <c r="F240" s="26">
        <v>4.79</v>
      </c>
      <c r="G240" s="26" t="s">
        <v>51</v>
      </c>
    </row>
    <row r="241" spans="2:7" ht="12.75" hidden="1">
      <c r="B241" s="22"/>
      <c r="C241" s="16" t="s">
        <v>44</v>
      </c>
      <c r="D241" s="15" t="s">
        <v>51</v>
      </c>
      <c r="E241" s="15" t="s">
        <v>51</v>
      </c>
      <c r="F241" s="26"/>
      <c r="G241" s="26" t="s">
        <v>51</v>
      </c>
    </row>
    <row r="242" spans="2:7" ht="12.75">
      <c r="B242" s="22"/>
      <c r="C242" s="16" t="s">
        <v>48</v>
      </c>
      <c r="D242" s="15" t="s">
        <v>51</v>
      </c>
      <c r="E242" s="15" t="s">
        <v>51</v>
      </c>
      <c r="F242" s="26">
        <v>1.54</v>
      </c>
      <c r="G242" s="26" t="s">
        <v>51</v>
      </c>
    </row>
    <row r="243" spans="2:7" ht="12.75">
      <c r="B243" s="22"/>
      <c r="C243" s="16" t="s">
        <v>7</v>
      </c>
      <c r="D243" s="15" t="s">
        <v>51</v>
      </c>
      <c r="E243" s="15" t="s">
        <v>51</v>
      </c>
      <c r="F243" s="26">
        <v>1.12</v>
      </c>
      <c r="G243" s="26" t="s">
        <v>51</v>
      </c>
    </row>
    <row r="244" spans="2:7" ht="0.75" customHeight="1">
      <c r="B244" s="22"/>
      <c r="C244" s="91"/>
      <c r="D244" s="92"/>
      <c r="E244" s="92"/>
      <c r="F244" s="92"/>
      <c r="G244" s="93"/>
    </row>
    <row r="245" spans="2:7" ht="14.25" customHeight="1">
      <c r="B245" s="85"/>
      <c r="C245" s="86"/>
      <c r="D245" s="86"/>
      <c r="E245" s="86"/>
      <c r="F245" s="86"/>
      <c r="G245" s="87"/>
    </row>
    <row r="246" spans="2:7" s="2" customFormat="1" ht="19.5" customHeight="1" hidden="1">
      <c r="B246" s="31">
        <v>16</v>
      </c>
      <c r="C246" s="82" t="s">
        <v>64</v>
      </c>
      <c r="D246" s="83"/>
      <c r="E246" s="83"/>
      <c r="F246" s="83"/>
      <c r="G246" s="84"/>
    </row>
    <row r="247" spans="2:8" ht="12.75" hidden="1">
      <c r="B247" s="3"/>
      <c r="C247" s="12" t="s">
        <v>28</v>
      </c>
      <c r="D247" s="6">
        <f>11.25+0.01</f>
        <v>11.26</v>
      </c>
      <c r="E247" s="6">
        <f>SUM(E248:E257)</f>
        <v>11.240000000000002</v>
      </c>
      <c r="F247" s="25"/>
      <c r="G247" s="25">
        <f>SUM(G248:G256)</f>
        <v>0</v>
      </c>
      <c r="H247" s="13">
        <v>12.49</v>
      </c>
    </row>
    <row r="248" spans="2:8" ht="25.5" hidden="1">
      <c r="B248" s="22"/>
      <c r="C248" s="16" t="s">
        <v>52</v>
      </c>
      <c r="D248" s="15">
        <v>4.32</v>
      </c>
      <c r="E248" s="15">
        <v>4.32</v>
      </c>
      <c r="F248" s="45" t="s">
        <v>51</v>
      </c>
      <c r="G248" s="26"/>
      <c r="H248" s="13">
        <f>F247/H247</f>
        <v>0</v>
      </c>
    </row>
    <row r="249" spans="2:7" ht="12.75" customHeight="1" hidden="1">
      <c r="B249" s="22"/>
      <c r="C249" s="16" t="s">
        <v>3</v>
      </c>
      <c r="D249" s="15"/>
      <c r="E249" s="15"/>
      <c r="F249" s="45" t="s">
        <v>51</v>
      </c>
      <c r="G249" s="26"/>
    </row>
    <row r="250" spans="2:7" ht="25.5" hidden="1">
      <c r="B250" s="22"/>
      <c r="C250" s="16" t="s">
        <v>53</v>
      </c>
      <c r="D250" s="17">
        <v>1.2</v>
      </c>
      <c r="E250" s="17">
        <v>1.2</v>
      </c>
      <c r="F250" s="45" t="s">
        <v>51</v>
      </c>
      <c r="G250" s="26" t="s">
        <v>51</v>
      </c>
    </row>
    <row r="251" spans="2:7" ht="25.5" hidden="1">
      <c r="B251" s="22"/>
      <c r="C251" s="16" t="s">
        <v>41</v>
      </c>
      <c r="D251" s="15">
        <v>1.69</v>
      </c>
      <c r="E251" s="15">
        <v>1.69</v>
      </c>
      <c r="F251" s="45" t="s">
        <v>51</v>
      </c>
      <c r="G251" s="26" t="s">
        <v>51</v>
      </c>
    </row>
    <row r="252" spans="2:7" ht="12.75" hidden="1">
      <c r="B252" s="22"/>
      <c r="C252" s="16" t="s">
        <v>45</v>
      </c>
      <c r="D252" s="15">
        <v>0.97</v>
      </c>
      <c r="E252" s="15">
        <v>0.97</v>
      </c>
      <c r="F252" s="45" t="s">
        <v>51</v>
      </c>
      <c r="G252" s="26"/>
    </row>
    <row r="253" spans="2:7" ht="25.5" hidden="1">
      <c r="B253" s="22"/>
      <c r="C253" s="16" t="s">
        <v>4</v>
      </c>
      <c r="D253" s="15" t="s">
        <v>51</v>
      </c>
      <c r="E253" s="15" t="s">
        <v>51</v>
      </c>
      <c r="F253" s="65" t="s">
        <v>51</v>
      </c>
      <c r="G253" s="66"/>
    </row>
    <row r="254" spans="2:7" ht="12.75" hidden="1">
      <c r="B254" s="22"/>
      <c r="C254" s="16" t="s">
        <v>6</v>
      </c>
      <c r="D254" s="15">
        <v>0.84</v>
      </c>
      <c r="E254" s="17">
        <v>0.84</v>
      </c>
      <c r="F254" s="45" t="s">
        <v>51</v>
      </c>
      <c r="G254" s="26"/>
    </row>
    <row r="255" spans="2:7" ht="12.75" hidden="1">
      <c r="B255" s="67"/>
      <c r="C255" s="64" t="s">
        <v>65</v>
      </c>
      <c r="D255" s="15"/>
      <c r="E255" s="17"/>
      <c r="F255" s="45"/>
      <c r="G255" s="26"/>
    </row>
    <row r="256" spans="2:7" ht="12.75" hidden="1">
      <c r="B256" s="22"/>
      <c r="C256" s="16" t="s">
        <v>44</v>
      </c>
      <c r="D256" s="15">
        <v>2.22</v>
      </c>
      <c r="E256" s="17">
        <v>2.22</v>
      </c>
      <c r="F256" s="45" t="s">
        <v>51</v>
      </c>
      <c r="G256" s="26"/>
    </row>
    <row r="259" ht="15.75">
      <c r="C259" s="46"/>
    </row>
    <row r="260" spans="6:7" s="46" customFormat="1" ht="15.75">
      <c r="F260" s="47"/>
      <c r="G260" s="47"/>
    </row>
    <row r="262" spans="3:6" ht="12.75" hidden="1">
      <c r="C262" s="68" t="s">
        <v>66</v>
      </c>
      <c r="D262" s="69"/>
      <c r="E262" s="69"/>
      <c r="F262" s="70">
        <f>20679.9*1.18/2109/12</f>
        <v>0.9642121858700805</v>
      </c>
    </row>
    <row r="263" spans="3:6" ht="12.75" hidden="1">
      <c r="C263" s="71" t="s">
        <v>67</v>
      </c>
      <c r="D263" s="69"/>
      <c r="E263" s="69"/>
      <c r="F263" s="72">
        <f>1.54-F262</f>
        <v>0.5757878141299195</v>
      </c>
    </row>
    <row r="264" spans="3:6" ht="12.75" hidden="1">
      <c r="C264" s="71" t="s">
        <v>68</v>
      </c>
      <c r="D264" s="69"/>
      <c r="E264" s="69"/>
      <c r="F264" s="72">
        <f>12197.69*1.18/1293.8/12</f>
        <v>0.9270671793682692</v>
      </c>
    </row>
    <row r="265" spans="3:6" ht="12.75" hidden="1">
      <c r="C265" s="71" t="s">
        <v>69</v>
      </c>
      <c r="D265" s="69"/>
      <c r="E265" s="69"/>
      <c r="F265" s="73">
        <f>ROUND((17922.079+1013.262+4274.33)*1.18/832.637/12,2)</f>
        <v>2.74</v>
      </c>
    </row>
    <row r="266" spans="3:6" ht="12.75" hidden="1">
      <c r="C266" s="71" t="s">
        <v>70</v>
      </c>
      <c r="D266" s="69"/>
      <c r="E266" s="69"/>
      <c r="F266" s="79">
        <f>ROUND(1320766/461196.59,2)</f>
        <v>2.86</v>
      </c>
    </row>
    <row r="267" spans="3:6" ht="12.75" hidden="1">
      <c r="C267" s="71" t="s">
        <v>71</v>
      </c>
      <c r="D267" s="69"/>
      <c r="E267" s="69"/>
      <c r="F267" s="72">
        <f>(133641.16-12197.69-43376.799)*1.05*1.18/1293.8/12</f>
        <v>6.230007559707839</v>
      </c>
    </row>
    <row r="268" spans="3:6" ht="12.75" hidden="1">
      <c r="C268" s="71" t="s">
        <v>72</v>
      </c>
      <c r="D268" s="69"/>
      <c r="E268" s="69"/>
      <c r="F268" s="72">
        <f>10.45-F265-F267-F264</f>
        <v>0.552925260923891</v>
      </c>
    </row>
    <row r="269" spans="3:6" ht="12.75" hidden="1">
      <c r="C269" s="71" t="s">
        <v>73</v>
      </c>
      <c r="D269" s="69"/>
      <c r="E269" s="69"/>
      <c r="F269" s="80">
        <f>10.45-F264-F266-F267</f>
        <v>0.4329252609238923</v>
      </c>
    </row>
    <row r="270" spans="3:6" ht="12.75" hidden="1">
      <c r="C270" s="69"/>
      <c r="D270" s="74"/>
      <c r="E270" s="74"/>
      <c r="F270" s="75"/>
    </row>
    <row r="271" ht="12.75" hidden="1"/>
    <row r="272" spans="3:6" ht="12.75" hidden="1">
      <c r="C272" s="71" t="s">
        <v>76</v>
      </c>
      <c r="F272" s="81">
        <f>(207439.42*12+1230029.72)/1000/2109/12</f>
        <v>0.1469615441757547</v>
      </c>
    </row>
    <row r="273" ht="12.75" hidden="1"/>
    <row r="274" spans="3:6" ht="12.75" hidden="1">
      <c r="C274" t="s">
        <v>77</v>
      </c>
      <c r="F274" s="81">
        <v>0.1</v>
      </c>
    </row>
    <row r="275" spans="3:6" ht="12.75" hidden="1">
      <c r="C275" t="s">
        <v>78</v>
      </c>
      <c r="F275" s="81">
        <v>0.05</v>
      </c>
    </row>
  </sheetData>
  <sheetProtection/>
  <mergeCells count="60">
    <mergeCell ref="F3:G3"/>
    <mergeCell ref="F4:G4"/>
    <mergeCell ref="F5:G5"/>
    <mergeCell ref="F6:G6"/>
    <mergeCell ref="B8:G8"/>
    <mergeCell ref="B9:G9"/>
    <mergeCell ref="B10:G10"/>
    <mergeCell ref="B12:B13"/>
    <mergeCell ref="C12:C13"/>
    <mergeCell ref="D12:E12"/>
    <mergeCell ref="F12:G12"/>
    <mergeCell ref="C14:G14"/>
    <mergeCell ref="C15:G15"/>
    <mergeCell ref="C16:G16"/>
    <mergeCell ref="C44:G44"/>
    <mergeCell ref="B45:G45"/>
    <mergeCell ref="C46:G46"/>
    <mergeCell ref="C47:G47"/>
    <mergeCell ref="C48:G48"/>
    <mergeCell ref="C74:G74"/>
    <mergeCell ref="B75:G75"/>
    <mergeCell ref="C76:G76"/>
    <mergeCell ref="C77:G77"/>
    <mergeCell ref="C78:G78"/>
    <mergeCell ref="C104:G104"/>
    <mergeCell ref="B105:G105"/>
    <mergeCell ref="C106:G106"/>
    <mergeCell ref="C107:G107"/>
    <mergeCell ref="C108:G108"/>
    <mergeCell ref="C132:G132"/>
    <mergeCell ref="B133:G133"/>
    <mergeCell ref="C134:G134"/>
    <mergeCell ref="C135:G135"/>
    <mergeCell ref="C136:G136"/>
    <mergeCell ref="C160:G160"/>
    <mergeCell ref="B161:G161"/>
    <mergeCell ref="C162:G162"/>
    <mergeCell ref="C163:G163"/>
    <mergeCell ref="C164:G164"/>
    <mergeCell ref="C165:G165"/>
    <mergeCell ref="C166:G166"/>
    <mergeCell ref="C188:G188"/>
    <mergeCell ref="B189:G189"/>
    <mergeCell ref="C190:G190"/>
    <mergeCell ref="C191:G191"/>
    <mergeCell ref="C202:G202"/>
    <mergeCell ref="B203:G203"/>
    <mergeCell ref="B204:G204"/>
    <mergeCell ref="C205:G205"/>
    <mergeCell ref="C206:G206"/>
    <mergeCell ref="C216:G216"/>
    <mergeCell ref="B217:G217"/>
    <mergeCell ref="C218:G218"/>
    <mergeCell ref="C219:G219"/>
    <mergeCell ref="C246:G246"/>
    <mergeCell ref="B227:G227"/>
    <mergeCell ref="C228:G228"/>
    <mergeCell ref="C229:G229"/>
    <mergeCell ref="C244:G244"/>
    <mergeCell ref="B245:G245"/>
  </mergeCells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МУП УК ЖКХ</cp:lastModifiedBy>
  <cp:lastPrinted>2011-01-12T07:06:25Z</cp:lastPrinted>
  <dcterms:created xsi:type="dcterms:W3CDTF">1996-10-08T23:32:33Z</dcterms:created>
  <dcterms:modified xsi:type="dcterms:W3CDTF">2011-01-24T13:29:19Z</dcterms:modified>
  <cp:category/>
  <cp:version/>
  <cp:contentType/>
  <cp:contentStatus/>
</cp:coreProperties>
</file>